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ase de datos\BD Bases Pagina\"/>
    </mc:Choice>
  </mc:AlternateContent>
  <bookViews>
    <workbookView xWindow="0" yWindow="0" windowWidth="28800" windowHeight="12135" activeTab="2"/>
  </bookViews>
  <sheets>
    <sheet name="Aves (Levante-Postura)" sheetId="3" r:id="rId1"/>
    <sheet name="Aves que finalizan ciclo" sheetId="4" r:id="rId2"/>
    <sheet name="Aves (Levante-post x Color)" sheetId="5" r:id="rId3"/>
  </sheets>
  <externalReferences>
    <externalReference r:id="rId4"/>
  </externalReferences>
  <definedNames>
    <definedName name="\a" localSheetId="1">'[1]ipc indice 2'!$G$327</definedName>
    <definedName name="\a">'[1]ipc indice 2'!$G$327</definedName>
    <definedName name="\y" localSheetId="1">'[1]ipc indice 2'!$D$325</definedName>
    <definedName name="\y">'[1]ipc indice 2'!$D$325</definedName>
    <definedName name="\z" localSheetId="1">'[1]ipc indice 2'!$D$327</definedName>
    <definedName name="\z">'[1]ipc indice 2'!$D$327</definedName>
    <definedName name="_Fill" localSheetId="1" hidden="1">'[1]ipc indice 2'!$A$75:$A$323</definedName>
    <definedName name="_Fill" hidden="1">'[1]ipc indice 2'!$A$75:$A$323</definedName>
    <definedName name="_Key1" localSheetId="1" hidden="1">'[1]ipc indice 2'!$B$86</definedName>
    <definedName name="_Key1" hidden="1">'[1]ipc indice 2'!$B$86</definedName>
    <definedName name="_Order1" hidden="1">255</definedName>
    <definedName name="_Sort" localSheetId="1" hidden="1">'[1]ipc indice 2'!$A$75:$DT$323</definedName>
    <definedName name="_Sort" hidden="1">'[1]ipc indice 2'!$A$75:$DT$323</definedName>
    <definedName name="ABR._89" localSheetId="1">'[1]ipc indice 2'!$L$1:$L$311</definedName>
    <definedName name="ABR._89">'[1]ipc indice 2'!$L$1:$L$311</definedName>
    <definedName name="AGO._89" localSheetId="1">'[1]ipc indice 2'!$P$1:$P$311</definedName>
    <definedName name="AGO._89">'[1]ipc indice 2'!$P$1:$P$311</definedName>
    <definedName name="AÑO" localSheetId="1">#REF!</definedName>
    <definedName name="AÑO">#REF!</definedName>
    <definedName name="DIC._88" localSheetId="1">'[1]ipc indice 2'!$H$1:$H$311</definedName>
    <definedName name="DIC._88">'[1]ipc indice 2'!$H$1:$H$311</definedName>
    <definedName name="DIC._89" localSheetId="1">'[1]ipc indice 2'!$T$1:$T$311</definedName>
    <definedName name="DIC._89">'[1]ipc indice 2'!$T$1:$T$311</definedName>
    <definedName name="ENE._89" localSheetId="1">'[1]ipc indice 2'!$I$1:$I$311</definedName>
    <definedName name="ENE._89">'[1]ipc indice 2'!$I$1:$I$311</definedName>
    <definedName name="ENE._90" localSheetId="1">'[1]ipc indice 2'!$U$1:$U$311</definedName>
    <definedName name="ENE._90">'[1]ipc indice 2'!$U$1:$U$311</definedName>
    <definedName name="FEB._89" localSheetId="1">'[1]ipc indice 2'!$J$1:$J$311</definedName>
    <definedName name="FEB._89">'[1]ipc indice 2'!$J$1:$J$311</definedName>
    <definedName name="HTML_CodePage" hidden="1">9</definedName>
    <definedName name="HTML_Control" localSheetId="2" hidden="1">{"'Hoja1'!$A$2:$E$19"}</definedName>
    <definedName name="HTML_Control" localSheetId="0" hidden="1">{"'Hoja1'!$A$2:$E$19"}</definedName>
    <definedName name="HTML_Control" localSheetId="1" hidden="1">{"'Hoja1'!$A$2:$E$19"}</definedName>
    <definedName name="HTML_Control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">'[1]ipc indice 2'!$O$1:$O$311</definedName>
    <definedName name="JUL._89">'[1]ipc indice 2'!$O$1:$O$311</definedName>
    <definedName name="JUN._89" localSheetId="1">'[1]ipc indice 2'!$N$1:$N$311</definedName>
    <definedName name="JUN._89">'[1]ipc indice 2'!$N$1:$N$311</definedName>
    <definedName name="MAR._89" localSheetId="1">'[1]ipc indice 2'!$K$1:$K$311</definedName>
    <definedName name="MAR._89">'[1]ipc indice 2'!$K$1:$K$311</definedName>
    <definedName name="MAY._89" localSheetId="1">'[1]ipc indice 2'!$M$1:$M$311</definedName>
    <definedName name="MAY._89">'[1]ipc indice 2'!$M$1:$M$311</definedName>
    <definedName name="MES" localSheetId="1">#REF!</definedName>
    <definedName name="MES">#REF!</definedName>
    <definedName name="NOV._89" localSheetId="1">'[1]ipc indice 2'!$S$1:$S$311</definedName>
    <definedName name="NOV._89">'[1]ipc indice 2'!$S$1:$S$311</definedName>
    <definedName name="OCT._89" localSheetId="1">'[1]ipc indice 2'!$R$1</definedName>
    <definedName name="OCT._89">'[1]ipc indice 2'!$R$1</definedName>
    <definedName name="s" localSheetId="2">#REF!</definedName>
    <definedName name="s">#REF!</definedName>
    <definedName name="SEP._89" localSheetId="1">'[1]ipc indice 2'!$Q$1:$Q$311</definedName>
    <definedName name="SEP._89">'[1]ipc indice 2'!$Q$1:$Q$311</definedName>
  </definedNames>
  <calcPr calcId="152511"/>
</workbook>
</file>

<file path=xl/calcChain.xml><?xml version="1.0" encoding="utf-8"?>
<calcChain xmlns="http://schemas.openxmlformats.org/spreadsheetml/2006/main">
  <c r="V13" i="4" l="1"/>
  <c r="V14" i="4"/>
  <c r="V15" i="4"/>
  <c r="V16" i="4"/>
  <c r="V17" i="4"/>
  <c r="V18" i="4"/>
  <c r="S37" i="3"/>
  <c r="S31" i="3"/>
  <c r="S32" i="3"/>
  <c r="S33" i="3"/>
  <c r="S34" i="3"/>
  <c r="S35" i="3"/>
  <c r="S36" i="3"/>
  <c r="R39" i="3"/>
  <c r="R37" i="3"/>
  <c r="S10" i="3"/>
  <c r="S11" i="3"/>
  <c r="S12" i="3"/>
  <c r="S13" i="3"/>
  <c r="S14" i="3"/>
  <c r="S15" i="3"/>
  <c r="AB41" i="5" l="1"/>
  <c r="AB42" i="5" s="1"/>
  <c r="AA41" i="5"/>
  <c r="AA42" i="5" s="1"/>
  <c r="AB39" i="5"/>
  <c r="AA39" i="5"/>
  <c r="AB19" i="5"/>
  <c r="AB20" i="5" s="1"/>
  <c r="AA19" i="5"/>
  <c r="AA20" i="5" s="1"/>
  <c r="AA17" i="5"/>
  <c r="AB17" i="5"/>
  <c r="U20" i="4"/>
  <c r="U19" i="4"/>
  <c r="V8" i="4"/>
  <c r="V9" i="4"/>
  <c r="V10" i="4"/>
  <c r="V11" i="4"/>
  <c r="V12" i="4"/>
  <c r="V7" i="4"/>
  <c r="S26" i="3"/>
  <c r="S27" i="3"/>
  <c r="S28" i="3"/>
  <c r="S29" i="3"/>
  <c r="S30" i="3"/>
  <c r="S25" i="3"/>
  <c r="S5" i="3"/>
  <c r="S6" i="3"/>
  <c r="S7" i="3"/>
  <c r="S8" i="3"/>
  <c r="S9" i="3"/>
  <c r="S4" i="3"/>
  <c r="R18" i="3"/>
  <c r="R16" i="3"/>
  <c r="Q37" i="3" l="1"/>
  <c r="Q16" i="3" l="1"/>
  <c r="Z39" i="5" l="1"/>
  <c r="Y39" i="5"/>
  <c r="Z17" i="5"/>
  <c r="Y17" i="5"/>
  <c r="T20" i="4"/>
  <c r="T19" i="4"/>
  <c r="P16" i="3" l="1"/>
  <c r="S20" i="4" l="1"/>
  <c r="S19" i="4"/>
  <c r="T21" i="4" l="1"/>
  <c r="X39" i="5"/>
  <c r="W39" i="5"/>
  <c r="X17" i="5"/>
  <c r="W17" i="5"/>
  <c r="P37" i="3"/>
  <c r="O37" i="3" l="1"/>
  <c r="O16" i="3"/>
  <c r="R20" i="4" l="1"/>
  <c r="V39" i="5"/>
  <c r="U39" i="5"/>
  <c r="V17" i="5"/>
  <c r="U17" i="5"/>
  <c r="N16" i="3" l="1"/>
  <c r="Q20" i="4"/>
  <c r="M16" i="3"/>
  <c r="S17" i="5"/>
  <c r="R17" i="5"/>
  <c r="W7" i="4"/>
  <c r="W8" i="4"/>
  <c r="W9" i="4"/>
  <c r="W10" i="4"/>
  <c r="N37" i="3"/>
  <c r="T26" i="3"/>
  <c r="T27" i="3"/>
  <c r="T28" i="3"/>
  <c r="T29" i="3"/>
  <c r="T30" i="3"/>
  <c r="T25" i="3"/>
  <c r="L37" i="3"/>
  <c r="M37" i="3"/>
  <c r="W12" i="4"/>
  <c r="T6" i="5"/>
  <c r="T7" i="5"/>
  <c r="T8" i="5"/>
  <c r="T9" i="5"/>
  <c r="T10" i="5"/>
  <c r="T11" i="5"/>
  <c r="T12" i="5"/>
  <c r="T13" i="5"/>
  <c r="T14" i="5"/>
  <c r="T15" i="5"/>
  <c r="T16" i="5"/>
  <c r="T5" i="5"/>
  <c r="T29" i="5"/>
  <c r="T30" i="5"/>
  <c r="T31" i="5"/>
  <c r="T32" i="5"/>
  <c r="T33" i="5"/>
  <c r="T34" i="5"/>
  <c r="T35" i="5"/>
  <c r="T36" i="5"/>
  <c r="T37" i="5"/>
  <c r="T38" i="5"/>
  <c r="T28" i="5"/>
  <c r="T27" i="5"/>
  <c r="S39" i="5"/>
  <c r="R39" i="5"/>
  <c r="P17" i="5"/>
  <c r="P20" i="4"/>
  <c r="Q39" i="5"/>
  <c r="P39" i="5"/>
  <c r="Q17" i="5"/>
  <c r="T5" i="3"/>
  <c r="T6" i="3"/>
  <c r="T9" i="3"/>
  <c r="T4" i="3"/>
  <c r="L16" i="3"/>
  <c r="O17" i="5"/>
  <c r="N17" i="5"/>
  <c r="O39" i="5"/>
  <c r="N39" i="5"/>
  <c r="O20" i="4"/>
  <c r="N20" i="4"/>
  <c r="K16" i="3"/>
  <c r="M20" i="4"/>
  <c r="D17" i="5"/>
  <c r="K37" i="3"/>
  <c r="J16" i="3"/>
  <c r="M17" i="5"/>
  <c r="L17" i="5"/>
  <c r="M39" i="5"/>
  <c r="L39" i="5"/>
  <c r="J37" i="3"/>
  <c r="K17" i="5"/>
  <c r="J17" i="5"/>
  <c r="J39" i="5"/>
  <c r="K39" i="5"/>
  <c r="I16" i="3"/>
  <c r="H17" i="5"/>
  <c r="G39" i="5"/>
  <c r="H39" i="5"/>
  <c r="I39" i="5"/>
  <c r="I17" i="5"/>
  <c r="J20" i="4"/>
  <c r="K20" i="4"/>
  <c r="L20" i="4"/>
  <c r="I37" i="3"/>
  <c r="F39" i="5"/>
  <c r="E39" i="5"/>
  <c r="D39" i="5"/>
  <c r="C39" i="5"/>
  <c r="B39" i="5"/>
  <c r="G17" i="5"/>
  <c r="F17" i="5"/>
  <c r="E17" i="5"/>
  <c r="C17" i="5"/>
  <c r="B17" i="5"/>
  <c r="H37" i="3"/>
  <c r="G37" i="3"/>
  <c r="F37" i="3"/>
  <c r="E37" i="3"/>
  <c r="H16" i="3"/>
  <c r="G16" i="3"/>
  <c r="F16" i="3"/>
  <c r="E16" i="3"/>
  <c r="C37" i="3"/>
  <c r="D37" i="3"/>
  <c r="C16" i="3"/>
  <c r="D16" i="3"/>
  <c r="B16" i="3"/>
  <c r="B37" i="3"/>
  <c r="F20" i="4"/>
  <c r="T8" i="3"/>
  <c r="T7" i="3"/>
  <c r="W11" i="4"/>
  <c r="Q18" i="3" l="1"/>
  <c r="Q39" i="3"/>
  <c r="Z41" i="5"/>
  <c r="Y41" i="5"/>
  <c r="Y42" i="5" s="1"/>
  <c r="X41" i="5"/>
  <c r="X42" i="5" s="1"/>
  <c r="W41" i="5"/>
  <c r="Y19" i="5"/>
  <c r="Z19" i="5"/>
  <c r="X19" i="5"/>
  <c r="X20" i="5" s="1"/>
  <c r="W19" i="5"/>
  <c r="W20" i="5" s="1"/>
  <c r="P18" i="3"/>
  <c r="P39" i="3"/>
  <c r="O39" i="3"/>
  <c r="V19" i="5"/>
  <c r="U19" i="5"/>
  <c r="S19" i="5"/>
  <c r="R41" i="5"/>
  <c r="O18" i="3"/>
  <c r="N18" i="3"/>
  <c r="J18" i="3"/>
  <c r="E18" i="3"/>
  <c r="F39" i="3"/>
  <c r="B18" i="3"/>
  <c r="R19" i="4"/>
  <c r="S21" i="4" s="1"/>
  <c r="Q19" i="4"/>
  <c r="D18" i="3"/>
  <c r="L18" i="3"/>
  <c r="G18" i="3"/>
  <c r="M18" i="3"/>
  <c r="I18" i="3"/>
  <c r="C18" i="3"/>
  <c r="C19" i="3" s="1"/>
  <c r="H18" i="3"/>
  <c r="K18" i="3"/>
  <c r="F18" i="3"/>
  <c r="U41" i="5"/>
  <c r="V41" i="5"/>
  <c r="V42" i="5" s="1"/>
  <c r="D19" i="4"/>
  <c r="C20" i="4"/>
  <c r="E20" i="4"/>
  <c r="C19" i="4"/>
  <c r="G20" i="4"/>
  <c r="H20" i="4"/>
  <c r="I20" i="4"/>
  <c r="B19" i="4"/>
  <c r="D20" i="4"/>
  <c r="B20" i="4"/>
  <c r="I19" i="4"/>
  <c r="K19" i="5"/>
  <c r="F19" i="4"/>
  <c r="J19" i="4"/>
  <c r="E19" i="4"/>
  <c r="H19" i="4"/>
  <c r="G19" i="4"/>
  <c r="M19" i="4"/>
  <c r="K19" i="4"/>
  <c r="N19" i="4"/>
  <c r="L19" i="4"/>
  <c r="P19" i="4"/>
  <c r="O19" i="4"/>
  <c r="H39" i="3"/>
  <c r="L39" i="3"/>
  <c r="G39" i="3"/>
  <c r="E39" i="3"/>
  <c r="M39" i="3"/>
  <c r="I39" i="3"/>
  <c r="K39" i="3"/>
  <c r="N39" i="3"/>
  <c r="D39" i="3"/>
  <c r="J39" i="3"/>
  <c r="B39" i="3"/>
  <c r="C39" i="3"/>
  <c r="H19" i="5"/>
  <c r="C41" i="5"/>
  <c r="O19" i="5"/>
  <c r="D41" i="5"/>
  <c r="Q19" i="5"/>
  <c r="E19" i="5"/>
  <c r="I19" i="5"/>
  <c r="M41" i="5"/>
  <c r="E41" i="5"/>
  <c r="I41" i="5"/>
  <c r="F19" i="5"/>
  <c r="N19" i="5"/>
  <c r="H41" i="5"/>
  <c r="O41" i="5"/>
  <c r="D19" i="5"/>
  <c r="C19" i="5"/>
  <c r="M19" i="5"/>
  <c r="Q41" i="5"/>
  <c r="J19" i="5"/>
  <c r="S41" i="5"/>
  <c r="L41" i="5"/>
  <c r="N41" i="5"/>
  <c r="K41" i="5"/>
  <c r="J41" i="5"/>
  <c r="G41" i="5"/>
  <c r="G19" i="5"/>
  <c r="F41" i="5"/>
  <c r="L19" i="5"/>
  <c r="P41" i="5"/>
  <c r="B41" i="5"/>
  <c r="D42" i="5" s="1"/>
  <c r="R19" i="5"/>
  <c r="P19" i="5"/>
  <c r="B19" i="5"/>
  <c r="Q19" i="3" l="1"/>
  <c r="Y20" i="5"/>
  <c r="Z20" i="5"/>
  <c r="W42" i="5"/>
  <c r="Z42" i="5"/>
  <c r="P40" i="3"/>
  <c r="Q40" i="3"/>
  <c r="F19" i="3"/>
  <c r="O40" i="3"/>
  <c r="P19" i="3"/>
  <c r="O19" i="3"/>
  <c r="K19" i="3"/>
  <c r="H19" i="3"/>
  <c r="U42" i="5"/>
  <c r="M42" i="5"/>
  <c r="R20" i="5"/>
  <c r="K20" i="5"/>
  <c r="V20" i="5"/>
  <c r="F42" i="5"/>
  <c r="S20" i="5"/>
  <c r="P42" i="5"/>
  <c r="U20" i="5"/>
  <c r="N19" i="3"/>
  <c r="J40" i="3"/>
  <c r="R21" i="4"/>
  <c r="I19" i="3"/>
  <c r="M19" i="3"/>
  <c r="E19" i="3"/>
  <c r="Q42" i="5"/>
  <c r="G19" i="3"/>
  <c r="J19" i="3"/>
  <c r="L19" i="3"/>
  <c r="D19" i="3"/>
  <c r="E21" i="4"/>
  <c r="C21" i="4"/>
  <c r="D21" i="4"/>
  <c r="H40" i="3"/>
  <c r="F40" i="3"/>
  <c r="I40" i="3"/>
  <c r="N21" i="4"/>
  <c r="H21" i="4"/>
  <c r="G21" i="4"/>
  <c r="J21" i="4"/>
  <c r="F21" i="4"/>
  <c r="L21" i="4"/>
  <c r="P21" i="4"/>
  <c r="O21" i="4"/>
  <c r="K21" i="4"/>
  <c r="I21" i="4"/>
  <c r="M21" i="4"/>
  <c r="Q21" i="4"/>
  <c r="M40" i="3"/>
  <c r="K40" i="3"/>
  <c r="N40" i="3"/>
  <c r="C40" i="3"/>
  <c r="D40" i="3"/>
  <c r="E40" i="3"/>
  <c r="L40" i="3"/>
  <c r="G40" i="3"/>
  <c r="J20" i="5"/>
  <c r="J42" i="5"/>
  <c r="E42" i="5"/>
  <c r="E20" i="5"/>
  <c r="G20" i="5"/>
  <c r="O42" i="5"/>
  <c r="Q20" i="5"/>
  <c r="G42" i="5"/>
  <c r="N42" i="5"/>
  <c r="I42" i="5"/>
  <c r="P20" i="5"/>
  <c r="M20" i="5"/>
  <c r="O20" i="5"/>
  <c r="F20" i="5"/>
  <c r="H20" i="5"/>
  <c r="L20" i="5"/>
  <c r="L42" i="5"/>
  <c r="H42" i="5"/>
  <c r="K42" i="5"/>
  <c r="D20" i="5"/>
  <c r="R42" i="5"/>
  <c r="S42" i="5"/>
  <c r="N20" i="5"/>
  <c r="I20" i="5"/>
</calcChain>
</file>

<file path=xl/sharedStrings.xml><?xml version="1.0" encoding="utf-8"?>
<sst xmlns="http://schemas.openxmlformats.org/spreadsheetml/2006/main" count="153" uniqueCount="35">
  <si>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</si>
  <si>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</si>
  <si>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</si>
  <si>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</si>
  <si>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</si>
  <si>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</si>
  <si>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</si>
  <si>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</si>
  <si>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</si>
  <si>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</si>
  <si>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</si>
  <si>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</si>
  <si>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Fenavi.</t>
  </si>
  <si>
    <t>Fuente: Fenavi. Sin replume</t>
  </si>
  <si>
    <t>Mes</t>
  </si>
  <si>
    <t>CONTROL</t>
  </si>
  <si>
    <t>%</t>
  </si>
  <si>
    <t>2007 (1/)</t>
  </si>
  <si>
    <t>2008 (2/)</t>
  </si>
  <si>
    <t>2009 (2/)</t>
  </si>
  <si>
    <t>Rojas</t>
  </si>
  <si>
    <t>Blancas</t>
  </si>
  <si>
    <t>2010 (2/)</t>
  </si>
  <si>
    <t>2011 (2/)</t>
  </si>
  <si>
    <t>Promedio Año</t>
  </si>
  <si>
    <t>Promedio año corrido</t>
  </si>
  <si>
    <t>Promedio Año Corrido</t>
  </si>
  <si>
    <t>Total año</t>
  </si>
  <si>
    <t>Aves encasetadas en etapa de levante por colores (2006/2017)</t>
  </si>
  <si>
    <t>Aves encasetadas en etapa de postura por colores (2006/2017)</t>
  </si>
  <si>
    <t>Aves que finalizan su ciclo de producción (2002-2017)</t>
  </si>
  <si>
    <t>Aves encasetadas en etapa de levante (2002/2018)</t>
  </si>
  <si>
    <t>Aves encasetadas en etapa de postura (2002/2018)</t>
  </si>
  <si>
    <t>(18/17)</t>
  </si>
  <si>
    <t>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</si>
</sst>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0.0%"/>
    <numFmt numFmtId="166" formatCode="#,##0.0"/>
    <numFmt numFmtId="167" formatCode="_-* #,##0_-;\-* #,##0_-;_-* &quot;-&quot;??_-;_-@_-"/>
    <numFmt numFmtId="168" formatCode="&quot;$&quot;\ #,##0;&quot;$&quot;\ \-#,##0"/>
    <numFmt numFmtId="169" formatCode="&quot;$&quot;\ #,##0.00;&quot;$&quot;\ \-#,##0.00"/>
    <numFmt numFmtId="170" formatCode="\$#,##0\ ;\(\$#,##0\)"/>
    <numFmt numFmtId="171" formatCode="d\-mmmm\-yyyy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6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36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69" fontId="33" fillId="0" borderId="0" applyFill="0" applyBorder="0" applyAlignment="0" applyProtection="0"/>
    <xf numFmtId="168" fontId="33" fillId="0" borderId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166" fontId="33" fillId="0" borderId="0" applyFill="0" applyBorder="0" applyAlignment="0" applyProtection="0"/>
    <xf numFmtId="3" fontId="33" fillId="0" borderId="0" applyFill="0" applyBorder="0" applyAlignment="0" applyProtection="0"/>
    <xf numFmtId="1" fontId="37" fillId="0" borderId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ont="0" applyFill="0" applyAlignment="0" applyProtection="0"/>
    <xf numFmtId="0" fontId="33" fillId="0" borderId="9" applyNumberFormat="0" applyFont="0" applyFill="0" applyAlignment="0" applyProtection="0"/>
    <xf numFmtId="0" fontId="33" fillId="0" borderId="9" applyNumberFormat="0" applyFont="0" applyFill="0" applyAlignment="0" applyProtection="0"/>
    <xf numFmtId="0" fontId="33" fillId="0" borderId="9" applyNumberFormat="0" applyFont="0" applyFill="0" applyAlignment="0" applyProtection="0"/>
    <xf numFmtId="0" fontId="33" fillId="0" borderId="9" applyNumberFormat="0" applyFont="0" applyFill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left"/>
    </xf>
    <xf numFmtId="9" fontId="6" fillId="0" borderId="0" xfId="190" applyFont="1"/>
    <xf numFmtId="0" fontId="2" fillId="24" borderId="0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165" fontId="12" fillId="0" borderId="11" xfId="190" applyNumberFormat="1" applyFont="1" applyFill="1" applyBorder="1"/>
    <xf numFmtId="165" fontId="11" fillId="0" borderId="11" xfId="190" applyNumberFormat="1" applyFont="1" applyFill="1" applyBorder="1"/>
    <xf numFmtId="3" fontId="15" fillId="0" borderId="0" xfId="0" applyNumberFormat="1" applyFont="1" applyBorder="1" applyAlignment="1">
      <alignment horizontal="right" vertical="center"/>
    </xf>
    <xf numFmtId="165" fontId="0" fillId="24" borderId="0" xfId="190" applyNumberFormat="1" applyFont="1" applyFill="1" applyBorder="1" applyAlignment="1">
      <alignment horizontal="right"/>
    </xf>
    <xf numFmtId="0" fontId="2" fillId="0" borderId="11" xfId="0" applyFont="1" applyBorder="1"/>
    <xf numFmtId="0" fontId="11" fillId="0" borderId="10" xfId="0" applyFont="1" applyFill="1" applyBorder="1" applyAlignment="1">
      <alignment horizontal="center" vertical="center"/>
    </xf>
    <xf numFmtId="3" fontId="3" fillId="0" borderId="0" xfId="18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3" fillId="0" borderId="17" xfId="0" applyFont="1" applyBorder="1"/>
    <xf numFmtId="0" fontId="2" fillId="0" borderId="17" xfId="0" applyFont="1" applyBorder="1"/>
    <xf numFmtId="167" fontId="39" fillId="0" borderId="16" xfId="0" applyNumberFormat="1" applyFont="1" applyFill="1" applyBorder="1" applyAlignment="1">
      <alignment horizontal="center" vertical="center" wrapText="1"/>
    </xf>
    <xf numFmtId="167" fontId="39" fillId="0" borderId="17" xfId="0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165" fontId="11" fillId="0" borderId="19" xfId="192" applyNumberFormat="1" applyFont="1" applyFill="1" applyBorder="1"/>
    <xf numFmtId="165" fontId="11" fillId="0" borderId="20" xfId="192" applyNumberFormat="1" applyFont="1" applyFill="1" applyBorder="1"/>
    <xf numFmtId="165" fontId="11" fillId="0" borderId="11" xfId="192" applyNumberFormat="1" applyFont="1" applyFill="1" applyBorder="1"/>
    <xf numFmtId="165" fontId="39" fillId="0" borderId="19" xfId="192" applyNumberFormat="1" applyFont="1" applyFill="1" applyBorder="1"/>
    <xf numFmtId="165" fontId="39" fillId="0" borderId="20" xfId="192" applyNumberFormat="1" applyFont="1" applyFill="1" applyBorder="1"/>
    <xf numFmtId="166" fontId="3" fillId="0" borderId="17" xfId="0" applyNumberFormat="1" applyFont="1" applyBorder="1" applyAlignment="1">
      <alignment horizontal="right" vertical="center"/>
    </xf>
    <xf numFmtId="0" fontId="13" fillId="25" borderId="0" xfId="0" applyFont="1" applyFill="1"/>
    <xf numFmtId="0" fontId="1" fillId="25" borderId="0" xfId="0" applyFont="1" applyFill="1"/>
    <xf numFmtId="0" fontId="8" fillId="25" borderId="10" xfId="0" applyFont="1" applyFill="1" applyBorder="1" applyAlignment="1">
      <alignment horizontal="center" vertical="center" wrapText="1"/>
    </xf>
    <xf numFmtId="0" fontId="4" fillId="25" borderId="10" xfId="183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center"/>
    </xf>
    <xf numFmtId="3" fontId="9" fillId="25" borderId="0" xfId="0" applyNumberFormat="1" applyFont="1" applyFill="1" applyBorder="1" applyAlignment="1">
      <alignment horizontal="right" vertical="center"/>
    </xf>
    <xf numFmtId="165" fontId="2" fillId="25" borderId="0" xfId="191" applyNumberFormat="1" applyFont="1" applyFill="1" applyBorder="1" applyAlignment="1">
      <alignment horizontal="right"/>
    </xf>
    <xf numFmtId="3" fontId="8" fillId="25" borderId="0" xfId="0" applyNumberFormat="1" applyFont="1" applyFill="1" applyBorder="1" applyAlignment="1">
      <alignment horizontal="right"/>
    </xf>
    <xf numFmtId="3" fontId="8" fillId="25" borderId="0" xfId="0" applyNumberFormat="1" applyFont="1" applyFill="1" applyBorder="1" applyAlignment="1">
      <alignment horizontal="right" vertical="center" wrapText="1"/>
    </xf>
    <xf numFmtId="0" fontId="8" fillId="25" borderId="11" xfId="0" applyFont="1" applyFill="1" applyBorder="1" applyAlignment="1">
      <alignment horizontal="left" vertical="center"/>
    </xf>
    <xf numFmtId="2" fontId="8" fillId="25" borderId="11" xfId="0" applyNumberFormat="1" applyFont="1" applyFill="1" applyBorder="1" applyAlignment="1">
      <alignment horizontal="center"/>
    </xf>
    <xf numFmtId="0" fontId="2" fillId="25" borderId="11" xfId="183" applyFont="1" applyFill="1" applyBorder="1"/>
    <xf numFmtId="0" fontId="2" fillId="25" borderId="0" xfId="182" applyFont="1" applyFill="1" applyAlignment="1">
      <alignment horizontal="left"/>
    </xf>
    <xf numFmtId="0" fontId="2" fillId="25" borderId="0" xfId="182" applyFill="1"/>
    <xf numFmtId="165" fontId="39" fillId="0" borderId="11" xfId="192" applyNumberFormat="1" applyFont="1" applyFill="1" applyBorder="1"/>
    <xf numFmtId="0" fontId="3" fillId="25" borderId="15" xfId="0" applyFont="1" applyFill="1" applyBorder="1" applyAlignment="1">
      <alignment horizontal="left" vertical="center"/>
    </xf>
    <xf numFmtId="3" fontId="3" fillId="25" borderId="16" xfId="0" applyNumberFormat="1" applyFont="1" applyFill="1" applyBorder="1" applyAlignment="1">
      <alignment horizontal="right" vertical="center"/>
    </xf>
    <xf numFmtId="166" fontId="3" fillId="25" borderId="17" xfId="0" applyNumberFormat="1" applyFont="1" applyFill="1" applyBorder="1" applyAlignment="1">
      <alignment horizontal="right" vertical="center"/>
    </xf>
    <xf numFmtId="3" fontId="3" fillId="25" borderId="0" xfId="0" applyNumberFormat="1" applyFont="1" applyFill="1" applyBorder="1" applyAlignment="1">
      <alignment horizontal="right" vertical="center"/>
    </xf>
    <xf numFmtId="3" fontId="3" fillId="25" borderId="17" xfId="0" applyNumberFormat="1" applyFont="1" applyFill="1" applyBorder="1" applyAlignment="1">
      <alignment horizontal="right" vertical="center"/>
    </xf>
    <xf numFmtId="0" fontId="2" fillId="25" borderId="0" xfId="0" applyFont="1" applyFill="1"/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3" fillId="0" borderId="0" xfId="180" applyNumberFormat="1" applyFont="1" applyBorder="1" applyAlignment="1">
      <alignment horizontal="right" vertical="center"/>
    </xf>
    <xf numFmtId="0" fontId="0" fillId="25" borderId="0" xfId="0" applyFill="1" applyAlignment="1">
      <alignment horizontal="center"/>
    </xf>
    <xf numFmtId="3" fontId="41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justify" vertical="center" wrapText="1"/>
    </xf>
    <xf numFmtId="0" fontId="8" fillId="25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" fillId="0" borderId="0" xfId="0" applyNumberFormat="1" applyFont="1"/>
    <xf numFmtId="0" fontId="42" fillId="25" borderId="10" xfId="183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25" borderId="0" xfId="0" applyNumberFormat="1" applyFont="1" applyFill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25" borderId="0" xfId="184" applyFont="1" applyFill="1" applyAlignment="1">
      <alignment horizontal="center" vertical="center" wrapText="1"/>
    </xf>
    <xf numFmtId="0" fontId="16" fillId="25" borderId="12" xfId="182" applyFont="1" applyFill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16" fillId="25" borderId="0" xfId="182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5" fontId="4" fillId="0" borderId="0" xfId="190" applyNumberFormat="1" applyFont="1" applyBorder="1" applyAlignment="1">
      <alignment horizontal="right" vertical="center"/>
    </xf>
  </cellXfs>
  <cellStyles count="236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abecera 1" xfId="96"/>
    <cellStyle name="Cabecera 2" xfId="97"/>
    <cellStyle name="Cálculo 2" xfId="98"/>
    <cellStyle name="Cálculo 3" xfId="99"/>
    <cellStyle name="Cálculo 4" xfId="100"/>
    <cellStyle name="Cálculo 5" xfId="101"/>
    <cellStyle name="Cálculo 6" xfId="102"/>
    <cellStyle name="Celda de comprobación 2" xfId="103"/>
    <cellStyle name="Celda de comprobación 3" xfId="104"/>
    <cellStyle name="Celda de comprobación 4" xfId="105"/>
    <cellStyle name="Celda de comprobación 5" xfId="106"/>
    <cellStyle name="Celda de comprobación 6" xfId="107"/>
    <cellStyle name="Celda vinculada 2" xfId="108"/>
    <cellStyle name="Celda vinculada 3" xfId="109"/>
    <cellStyle name="Celda vinculada 4" xfId="110"/>
    <cellStyle name="Celda vinculada 5" xfId="111"/>
    <cellStyle name="Celda vinculada 6" xfId="112"/>
    <cellStyle name="Comma0" xfId="113"/>
    <cellStyle name="Currency0" xfId="114"/>
    <cellStyle name="Date" xfId="115"/>
    <cellStyle name="Encabezado 4 2" xfId="116"/>
    <cellStyle name="Encabezado 4 3" xfId="117"/>
    <cellStyle name="Encabezado 4 4" xfId="118"/>
    <cellStyle name="Encabezado 4 5" xfId="119"/>
    <cellStyle name="Encabezado 4 6" xfId="120"/>
    <cellStyle name="Énfasis1 2" xfId="121"/>
    <cellStyle name="Énfasis1 3" xfId="122"/>
    <cellStyle name="Énfasis1 4" xfId="123"/>
    <cellStyle name="Énfasis1 5" xfId="124"/>
    <cellStyle name="Énfasis1 6" xfId="125"/>
    <cellStyle name="Énfasis2 2" xfId="126"/>
    <cellStyle name="Énfasis2 3" xfId="127"/>
    <cellStyle name="Énfasis2 4" xfId="128"/>
    <cellStyle name="Énfasis2 5" xfId="129"/>
    <cellStyle name="Énfasis2 6" xfId="130"/>
    <cellStyle name="Énfasis3 2" xfId="131"/>
    <cellStyle name="Énfasis3 3" xfId="132"/>
    <cellStyle name="Énfasis3 4" xfId="133"/>
    <cellStyle name="Énfasis3 5" xfId="134"/>
    <cellStyle name="Énfasis3 6" xfId="135"/>
    <cellStyle name="Énfasis4 2" xfId="136"/>
    <cellStyle name="Énfasis4 3" xfId="137"/>
    <cellStyle name="Énfasis4 4" xfId="138"/>
    <cellStyle name="Énfasis4 5" xfId="139"/>
    <cellStyle name="Énfasis4 6" xfId="140"/>
    <cellStyle name="Énfasis5 2" xfId="141"/>
    <cellStyle name="Énfasis5 3" xfId="142"/>
    <cellStyle name="Énfasis5 4" xfId="143"/>
    <cellStyle name="Énfasis5 5" xfId="144"/>
    <cellStyle name="Énfasis5 6" xfId="145"/>
    <cellStyle name="Énfasis6 2" xfId="146"/>
    <cellStyle name="Énfasis6 3" xfId="147"/>
    <cellStyle name="Énfasis6 4" xfId="148"/>
    <cellStyle name="Énfasis6 5" xfId="149"/>
    <cellStyle name="Énfasis6 6" xfId="150"/>
    <cellStyle name="Entrada 2" xfId="151"/>
    <cellStyle name="Entrada 3" xfId="152"/>
    <cellStyle name="Entrada 4" xfId="153"/>
    <cellStyle name="Entrada 5" xfId="154"/>
    <cellStyle name="Entrada 6" xfId="155"/>
    <cellStyle name="Estilo 1" xfId="156"/>
    <cellStyle name="Euro" xfId="157"/>
    <cellStyle name="Euro 2" xfId="158"/>
    <cellStyle name="Euro 3" xfId="159"/>
    <cellStyle name="Euro 4" xfId="160"/>
    <cellStyle name="Euro 5" xfId="161"/>
    <cellStyle name="Euro 6" xfId="162"/>
    <cellStyle name="Fecha" xfId="163"/>
    <cellStyle name="Fijo" xfId="164"/>
    <cellStyle name="Fixed" xfId="165"/>
    <cellStyle name="Heading 1" xfId="166"/>
    <cellStyle name="Heading 2" xfId="167"/>
    <cellStyle name="Incorrecto 2" xfId="168"/>
    <cellStyle name="Incorrecto 3" xfId="169"/>
    <cellStyle name="Incorrecto 4" xfId="170"/>
    <cellStyle name="Incorrecto 5" xfId="171"/>
    <cellStyle name="Incorrecto 6" xfId="172"/>
    <cellStyle name="Monetario" xfId="173"/>
    <cellStyle name="Monetario0" xfId="174"/>
    <cellStyle name="Neutral 2" xfId="175"/>
    <cellStyle name="Neutral 3" xfId="176"/>
    <cellStyle name="Neutral 4" xfId="177"/>
    <cellStyle name="Neutral 5" xfId="178"/>
    <cellStyle name="Neutral 6" xfId="179"/>
    <cellStyle name="Normal" xfId="0" builtinId="0"/>
    <cellStyle name="Normal 2" xfId="180"/>
    <cellStyle name="Normal 3" xfId="181"/>
    <cellStyle name="Normal 4" xfId="182"/>
    <cellStyle name="Normal 5" xfId="183"/>
    <cellStyle name="Normal 6" xfId="184"/>
    <cellStyle name="Notas 2" xfId="185"/>
    <cellStyle name="Notas 3" xfId="186"/>
    <cellStyle name="Notas 4" xfId="187"/>
    <cellStyle name="Notas 5" xfId="188"/>
    <cellStyle name="Notas 6" xfId="189"/>
    <cellStyle name="Porcentaje" xfId="190"/>
    <cellStyle name="Porcentual 5" xfId="191"/>
    <cellStyle name="Porcentual 7" xfId="192"/>
    <cellStyle name="Punto" xfId="193"/>
    <cellStyle name="Punto0" xfId="194"/>
    <cellStyle name="rojo" xfId="195"/>
    <cellStyle name="Salida 2" xfId="196"/>
    <cellStyle name="Salida 3" xfId="197"/>
    <cellStyle name="Salida 4" xfId="198"/>
    <cellStyle name="Salida 5" xfId="199"/>
    <cellStyle name="Salida 6" xfId="200"/>
    <cellStyle name="Texto de advertencia 2" xfId="201"/>
    <cellStyle name="Texto de advertencia 3" xfId="202"/>
    <cellStyle name="Texto de advertencia 4" xfId="203"/>
    <cellStyle name="Texto de advertencia 5" xfId="204"/>
    <cellStyle name="Texto de advertencia 6" xfId="205"/>
    <cellStyle name="Texto explicativo 2" xfId="206"/>
    <cellStyle name="Texto explicativo 3" xfId="207"/>
    <cellStyle name="Texto explicativo 4" xfId="208"/>
    <cellStyle name="Texto explicativo 5" xfId="209"/>
    <cellStyle name="Texto explicativo 6" xfId="210"/>
    <cellStyle name="Título 1 2" xfId="211"/>
    <cellStyle name="Título 1 3" xfId="212"/>
    <cellStyle name="Título 1 4" xfId="213"/>
    <cellStyle name="Título 1 5" xfId="214"/>
    <cellStyle name="Título 1 6" xfId="215"/>
    <cellStyle name="Título 2 2" xfId="216"/>
    <cellStyle name="Título 2 3" xfId="217"/>
    <cellStyle name="Título 2 4" xfId="218"/>
    <cellStyle name="Título 2 5" xfId="219"/>
    <cellStyle name="Título 2 6" xfId="220"/>
    <cellStyle name="Título 3 2" xfId="221"/>
    <cellStyle name="Título 3 3" xfId="222"/>
    <cellStyle name="Título 3 4" xfId="223"/>
    <cellStyle name="Título 3 5" xfId="224"/>
    <cellStyle name="Título 3 6" xfId="225"/>
    <cellStyle name="Título 4" xfId="226"/>
    <cellStyle name="Título 5" xfId="227"/>
    <cellStyle name="Título 6" xfId="228"/>
    <cellStyle name="Título 7" xfId="229"/>
    <cellStyle name="Título 8" xfId="230"/>
    <cellStyle name="Total 2" xfId="231"/>
    <cellStyle name="Total 3" xfId="232"/>
    <cellStyle name="Total 4" xfId="233"/>
    <cellStyle name="Total 5" xfId="234"/>
    <cellStyle name="Total 6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1"/>
  </sheetPr>
  <dimension ref="A1:V41"/>
  <sheetViews>
    <sheetView showGridLines="0" topLeftCell="A4" zoomScale="75" workbookViewId="0">
      <selection activeCell="S37" sqref="S37"/>
    </sheetView>
  </sheetViews>
  <sheetFormatPr baseColWidth="10" defaultRowHeight="14.25" x14ac:dyDescent="0.2"/>
  <cols>
    <col min="1" max="1" width="13.85546875" style="1" customWidth="1"/>
    <col min="2" max="2" width="15" style="1" hidden="1" customWidth="1"/>
    <col min="3" max="3" width="14.5703125" style="1" hidden="1" customWidth="1"/>
    <col min="4" max="6" width="14.5703125" style="2" hidden="1" customWidth="1"/>
    <col min="7" max="7" width="15" style="1" hidden="1" customWidth="1"/>
    <col min="8" max="8" width="14.42578125" style="1" hidden="1" customWidth="1"/>
    <col min="9" max="9" width="15" style="1" hidden="1" customWidth="1"/>
    <col min="10" max="10" width="14.5703125" style="1" hidden="1" customWidth="1"/>
    <col min="11" max="11" width="15" style="1" hidden="1" customWidth="1"/>
    <col min="12" max="18" width="15" style="1" customWidth="1"/>
    <col min="19" max="19" width="10" style="1" customWidth="1"/>
    <col min="20" max="20" width="10.5703125" style="1" hidden="1" customWidth="1"/>
    <col min="21" max="16384" width="11.42578125" style="1"/>
  </cols>
  <sheetData>
    <row r="1" spans="1:22" ht="18" customHeight="1" x14ac:dyDescent="0.2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2" x14ac:dyDescent="0.2">
      <c r="G2" s="3"/>
    </row>
    <row r="3" spans="1:22" ht="24" customHeight="1" x14ac:dyDescent="0.2">
      <c r="A3" s="9" t="s">
        <v>14</v>
      </c>
      <c r="B3" s="9">
        <v>2002</v>
      </c>
      <c r="C3" s="9">
        <v>2003</v>
      </c>
      <c r="D3" s="9">
        <v>2004</v>
      </c>
      <c r="E3" s="9">
        <v>2005</v>
      </c>
      <c r="F3" s="9">
        <v>2006</v>
      </c>
      <c r="G3" s="9">
        <v>2007</v>
      </c>
      <c r="H3" s="9">
        <v>2008</v>
      </c>
      <c r="I3" s="9">
        <v>2009</v>
      </c>
      <c r="J3" s="9">
        <v>2010</v>
      </c>
      <c r="K3" s="9">
        <v>2011</v>
      </c>
      <c r="L3" s="9">
        <v>2012</v>
      </c>
      <c r="M3" s="9">
        <v>2013</v>
      </c>
      <c r="N3" s="9">
        <v>2014</v>
      </c>
      <c r="O3" s="80">
        <v>2015</v>
      </c>
      <c r="P3" s="83">
        <v>2016</v>
      </c>
      <c r="Q3" s="84">
        <v>2017</v>
      </c>
      <c r="R3" s="93">
        <v>2018</v>
      </c>
      <c r="S3" s="25" t="s">
        <v>33</v>
      </c>
      <c r="T3" s="10" t="s">
        <v>15</v>
      </c>
      <c r="U3" s="3"/>
    </row>
    <row r="4" spans="1:22" x14ac:dyDescent="0.2">
      <c r="A4" s="11" t="s">
        <v>0</v>
      </c>
      <c r="B4" s="12">
        <v>7294286</v>
      </c>
      <c r="C4" s="12">
        <v>8511240</v>
      </c>
      <c r="D4" s="12">
        <v>7902488</v>
      </c>
      <c r="E4" s="12">
        <v>9227744</v>
      </c>
      <c r="F4" s="12">
        <v>8984780</v>
      </c>
      <c r="G4" s="12">
        <v>9905607</v>
      </c>
      <c r="H4" s="70">
        <v>9754409</v>
      </c>
      <c r="I4" s="12">
        <v>10325728</v>
      </c>
      <c r="J4" s="12">
        <v>8981562</v>
      </c>
      <c r="K4" s="72">
        <v>11010684</v>
      </c>
      <c r="L4" s="72">
        <v>10716268</v>
      </c>
      <c r="M4" s="72">
        <v>11047571.998102</v>
      </c>
      <c r="N4" s="26">
        <v>11028241.140000001</v>
      </c>
      <c r="O4" s="26">
        <v>12011719.699999999</v>
      </c>
      <c r="P4" s="26">
        <v>12439866.372759854</v>
      </c>
      <c r="Q4" s="87">
        <v>14668541.386840599</v>
      </c>
      <c r="R4" s="87">
        <v>13815276.871115841</v>
      </c>
      <c r="S4" s="23">
        <f>+R4/Q4-1</f>
        <v>-5.8169690715822342E-2</v>
      </c>
      <c r="T4" s="13">
        <f t="shared" ref="T4:T9" si="0">IF(M4="","",1)</f>
        <v>1</v>
      </c>
      <c r="U4" s="22"/>
      <c r="V4" s="87"/>
    </row>
    <row r="5" spans="1:22" x14ac:dyDescent="0.2">
      <c r="A5" s="11" t="s">
        <v>1</v>
      </c>
      <c r="B5" s="12">
        <v>7169938</v>
      </c>
      <c r="C5" s="12">
        <v>8367981</v>
      </c>
      <c r="D5" s="12">
        <v>7899725</v>
      </c>
      <c r="E5" s="12">
        <v>9477060</v>
      </c>
      <c r="F5" s="12">
        <v>8572016</v>
      </c>
      <c r="G5" s="12">
        <v>9669295</v>
      </c>
      <c r="H5" s="70">
        <v>9546058</v>
      </c>
      <c r="I5" s="12">
        <v>10398984</v>
      </c>
      <c r="J5" s="12">
        <v>9092020</v>
      </c>
      <c r="K5" s="72">
        <v>11074943</v>
      </c>
      <c r="L5" s="72">
        <v>10855180</v>
      </c>
      <c r="M5" s="72">
        <v>11364686.998102</v>
      </c>
      <c r="N5" s="22">
        <v>10831092.140000001</v>
      </c>
      <c r="O5" s="26">
        <v>12080750.300000001</v>
      </c>
      <c r="P5" s="26">
        <v>12640355.372759854</v>
      </c>
      <c r="Q5" s="87">
        <v>14211917.976744987</v>
      </c>
      <c r="R5" s="87">
        <v>13612050.950037265</v>
      </c>
      <c r="S5" s="23">
        <f t="shared" ref="S5:S15" si="1">+R5/Q5-1</f>
        <v>-4.2208731269719246E-2</v>
      </c>
      <c r="T5" s="13">
        <f t="shared" si="0"/>
        <v>1</v>
      </c>
      <c r="U5" s="22"/>
      <c r="V5" s="87"/>
    </row>
    <row r="6" spans="1:22" x14ac:dyDescent="0.2">
      <c r="A6" s="11" t="s">
        <v>2</v>
      </c>
      <c r="B6" s="12">
        <v>7356769</v>
      </c>
      <c r="C6" s="12">
        <v>8293211</v>
      </c>
      <c r="D6" s="12">
        <v>7933219</v>
      </c>
      <c r="E6" s="12">
        <v>9892894</v>
      </c>
      <c r="F6" s="12">
        <v>8357459</v>
      </c>
      <c r="G6" s="12">
        <v>9106607</v>
      </c>
      <c r="H6" s="70">
        <v>9593468</v>
      </c>
      <c r="I6" s="12">
        <v>10647005</v>
      </c>
      <c r="J6" s="12">
        <v>9613393</v>
      </c>
      <c r="K6" s="72">
        <v>10907651</v>
      </c>
      <c r="L6" s="72">
        <v>11323050</v>
      </c>
      <c r="M6" s="72">
        <v>11391724.998102</v>
      </c>
      <c r="N6" s="22">
        <v>11281782.140000001</v>
      </c>
      <c r="O6" s="22">
        <v>12528429.300000001</v>
      </c>
      <c r="P6" s="22">
        <v>12917011</v>
      </c>
      <c r="Q6" s="87">
        <v>14694268.638496056</v>
      </c>
      <c r="R6" s="87">
        <v>13369339.544457424</v>
      </c>
      <c r="S6" s="23">
        <f t="shared" si="1"/>
        <v>-9.01663857272611E-2</v>
      </c>
      <c r="T6" s="13">
        <f t="shared" si="0"/>
        <v>1</v>
      </c>
      <c r="U6" s="22"/>
      <c r="V6" s="87"/>
    </row>
    <row r="7" spans="1:22" x14ac:dyDescent="0.2">
      <c r="A7" s="11" t="s">
        <v>3</v>
      </c>
      <c r="B7" s="12">
        <v>7523901</v>
      </c>
      <c r="C7" s="12">
        <v>8091808</v>
      </c>
      <c r="D7" s="12">
        <v>7811878</v>
      </c>
      <c r="E7" s="12">
        <v>9881145</v>
      </c>
      <c r="F7" s="12">
        <v>7981437</v>
      </c>
      <c r="G7" s="12">
        <v>8965823</v>
      </c>
      <c r="H7" s="70">
        <v>9785991</v>
      </c>
      <c r="I7" s="12">
        <v>10627426</v>
      </c>
      <c r="J7" s="12">
        <v>10295456</v>
      </c>
      <c r="K7" s="72">
        <v>10356372</v>
      </c>
      <c r="L7" s="72">
        <v>11291355</v>
      </c>
      <c r="M7" s="72">
        <v>11216842.29903388</v>
      </c>
      <c r="N7" s="22">
        <v>10848498.4</v>
      </c>
      <c r="O7" s="22">
        <v>12969678.100000001</v>
      </c>
      <c r="P7" s="22">
        <v>12870957</v>
      </c>
      <c r="Q7" s="87">
        <v>14680879.826130232</v>
      </c>
      <c r="R7" s="87">
        <v>13539954.753738636</v>
      </c>
      <c r="S7" s="23">
        <f t="shared" si="1"/>
        <v>-7.7715033833386737E-2</v>
      </c>
      <c r="T7" s="13">
        <f t="shared" si="0"/>
        <v>1</v>
      </c>
      <c r="U7" s="22"/>
      <c r="V7" s="87"/>
    </row>
    <row r="8" spans="1:22" x14ac:dyDescent="0.2">
      <c r="A8" s="11" t="s">
        <v>4</v>
      </c>
      <c r="B8" s="12">
        <v>7679818</v>
      </c>
      <c r="C8" s="12">
        <v>7992820</v>
      </c>
      <c r="D8" s="12">
        <v>7895019</v>
      </c>
      <c r="E8" s="12">
        <v>9985174</v>
      </c>
      <c r="F8" s="12">
        <v>7835894</v>
      </c>
      <c r="G8" s="12">
        <v>8939206</v>
      </c>
      <c r="H8" s="70">
        <v>9875957</v>
      </c>
      <c r="I8" s="12">
        <v>10093935</v>
      </c>
      <c r="J8" s="12">
        <v>10713001</v>
      </c>
      <c r="K8" s="12">
        <v>9983112</v>
      </c>
      <c r="L8" s="12">
        <v>11299096</v>
      </c>
      <c r="M8" s="12">
        <v>11385562.30093188</v>
      </c>
      <c r="N8" s="22">
        <v>10856889.4</v>
      </c>
      <c r="O8" s="22">
        <v>12840923.040143374</v>
      </c>
      <c r="P8" s="22">
        <v>12969114</v>
      </c>
      <c r="Q8" s="87">
        <v>15084961.817011032</v>
      </c>
      <c r="R8" s="87">
        <v>13748393.877076603</v>
      </c>
      <c r="S8" s="23">
        <f t="shared" si="1"/>
        <v>-8.8602673055970582E-2</v>
      </c>
      <c r="T8" s="13">
        <f t="shared" si="0"/>
        <v>1</v>
      </c>
      <c r="U8" s="22"/>
      <c r="V8" s="87"/>
    </row>
    <row r="9" spans="1:22" x14ac:dyDescent="0.2">
      <c r="A9" s="11" t="s">
        <v>5</v>
      </c>
      <c r="B9" s="12">
        <v>8084073</v>
      </c>
      <c r="C9" s="12">
        <v>7637492</v>
      </c>
      <c r="D9" s="12">
        <v>7902036</v>
      </c>
      <c r="E9" s="12">
        <v>10104033</v>
      </c>
      <c r="F9" s="12">
        <v>8232265</v>
      </c>
      <c r="G9" s="12">
        <v>8781604</v>
      </c>
      <c r="H9" s="70">
        <v>9926763</v>
      </c>
      <c r="I9" s="12">
        <v>10109535</v>
      </c>
      <c r="J9" s="12">
        <v>10406162</v>
      </c>
      <c r="K9" s="12">
        <v>9776943</v>
      </c>
      <c r="L9" s="12">
        <v>11166406</v>
      </c>
      <c r="M9" s="12">
        <v>11150193.404874763</v>
      </c>
      <c r="N9" s="12">
        <v>10991173.4</v>
      </c>
      <c r="O9" s="22">
        <v>13236957.040143372</v>
      </c>
      <c r="P9" s="22">
        <v>12974794.629991265</v>
      </c>
      <c r="Q9" s="87">
        <v>15377818.874106828</v>
      </c>
      <c r="R9" s="87">
        <v>13834026.535399623</v>
      </c>
      <c r="S9" s="23">
        <f t="shared" si="1"/>
        <v>-0.1003908520022071</v>
      </c>
      <c r="T9" s="13">
        <f t="shared" si="0"/>
        <v>1</v>
      </c>
      <c r="U9" s="22"/>
      <c r="V9" s="87"/>
    </row>
    <row r="10" spans="1:22" x14ac:dyDescent="0.2">
      <c r="A10" s="11" t="s">
        <v>6</v>
      </c>
      <c r="B10" s="12">
        <v>8230253</v>
      </c>
      <c r="C10" s="12">
        <v>7430694</v>
      </c>
      <c r="D10" s="12">
        <v>8086345</v>
      </c>
      <c r="E10" s="12">
        <v>9568541</v>
      </c>
      <c r="F10" s="12">
        <v>8388808</v>
      </c>
      <c r="G10" s="12">
        <v>8938789</v>
      </c>
      <c r="H10" s="70">
        <v>9539021</v>
      </c>
      <c r="I10" s="12">
        <v>10058368</v>
      </c>
      <c r="J10" s="12">
        <v>10366753</v>
      </c>
      <c r="K10" s="12">
        <v>9071522</v>
      </c>
      <c r="L10" s="12">
        <v>10746006</v>
      </c>
      <c r="M10" s="12">
        <v>11590282.404874763</v>
      </c>
      <c r="N10" s="12">
        <v>10737254.4</v>
      </c>
      <c r="O10" s="22">
        <v>13187788.040143372</v>
      </c>
      <c r="P10" s="22">
        <v>12831992.272373542</v>
      </c>
      <c r="Q10" s="87">
        <v>14495565.926379237</v>
      </c>
      <c r="R10" s="87">
        <v>13586418.515430491</v>
      </c>
      <c r="S10" s="23">
        <f t="shared" si="1"/>
        <v>-6.2719000801084057E-2</v>
      </c>
      <c r="T10" s="13"/>
      <c r="U10" s="22"/>
      <c r="V10" s="87"/>
    </row>
    <row r="11" spans="1:22" x14ac:dyDescent="0.2">
      <c r="A11" s="11" t="s">
        <v>7</v>
      </c>
      <c r="B11" s="12">
        <v>8129139</v>
      </c>
      <c r="C11" s="12">
        <v>7457910</v>
      </c>
      <c r="D11" s="12">
        <v>8333444</v>
      </c>
      <c r="E11" s="12">
        <v>9831558</v>
      </c>
      <c r="F11" s="12">
        <v>8750905</v>
      </c>
      <c r="G11" s="12">
        <v>8881928</v>
      </c>
      <c r="H11" s="70">
        <v>9508710</v>
      </c>
      <c r="I11" s="12">
        <v>10154495</v>
      </c>
      <c r="J11" s="12">
        <v>10466334</v>
      </c>
      <c r="K11" s="12">
        <v>9167690</v>
      </c>
      <c r="L11" s="12">
        <v>10816061</v>
      </c>
      <c r="M11" s="12">
        <v>11703237.107527111</v>
      </c>
      <c r="N11" s="12">
        <v>11663928</v>
      </c>
      <c r="O11" s="12">
        <v>12493863.420788534</v>
      </c>
      <c r="P11" s="12">
        <v>12960647.999748964</v>
      </c>
      <c r="Q11" s="87">
        <v>14474982.652151581</v>
      </c>
      <c r="R11" s="87">
        <v>12879240.907713231</v>
      </c>
      <c r="S11" s="23">
        <f t="shared" si="1"/>
        <v>-0.11024135798885792</v>
      </c>
      <c r="T11" s="13"/>
      <c r="U11" s="22"/>
      <c r="V11" s="87"/>
    </row>
    <row r="12" spans="1:22" x14ac:dyDescent="0.2">
      <c r="A12" s="11" t="s">
        <v>8</v>
      </c>
      <c r="B12" s="12">
        <v>7838871</v>
      </c>
      <c r="C12" s="12">
        <v>7384241</v>
      </c>
      <c r="D12" s="12">
        <v>8593031</v>
      </c>
      <c r="E12" s="12">
        <v>10013068</v>
      </c>
      <c r="F12" s="12">
        <v>8710105</v>
      </c>
      <c r="G12" s="12">
        <v>8900450</v>
      </c>
      <c r="H12" s="70">
        <v>9574431</v>
      </c>
      <c r="I12" s="12">
        <v>10150641</v>
      </c>
      <c r="J12" s="12">
        <v>10500914</v>
      </c>
      <c r="K12" s="12">
        <v>9603493</v>
      </c>
      <c r="L12" s="12">
        <v>10212531</v>
      </c>
      <c r="M12" s="12">
        <v>11527306.107527111</v>
      </c>
      <c r="N12" s="12">
        <v>11985980</v>
      </c>
      <c r="O12" s="12">
        <v>12595970.657347672</v>
      </c>
      <c r="P12" s="12">
        <v>13223156.999748966</v>
      </c>
      <c r="Q12" s="87">
        <v>13783378.162840504</v>
      </c>
      <c r="R12" s="87">
        <v>12953062.761066822</v>
      </c>
      <c r="S12" s="23">
        <f t="shared" si="1"/>
        <v>-6.0240341080692539E-2</v>
      </c>
      <c r="T12" s="13"/>
      <c r="U12" s="3"/>
    </row>
    <row r="13" spans="1:22" x14ac:dyDescent="0.2">
      <c r="A13" s="11" t="s">
        <v>9</v>
      </c>
      <c r="B13" s="12">
        <v>8055608</v>
      </c>
      <c r="C13" s="12">
        <v>7436995</v>
      </c>
      <c r="D13" s="12">
        <v>8826926</v>
      </c>
      <c r="E13" s="12">
        <v>9803204</v>
      </c>
      <c r="F13" s="12">
        <v>8911649</v>
      </c>
      <c r="G13" s="12">
        <v>9234535</v>
      </c>
      <c r="H13" s="70">
        <v>9781692</v>
      </c>
      <c r="I13" s="12">
        <v>9866297</v>
      </c>
      <c r="J13" s="12">
        <v>11174387</v>
      </c>
      <c r="K13" s="12">
        <v>9452317</v>
      </c>
      <c r="L13" s="12">
        <v>10264343</v>
      </c>
      <c r="M13" s="12">
        <v>11775405.003584228</v>
      </c>
      <c r="N13" s="12">
        <v>12232590</v>
      </c>
      <c r="O13" s="12">
        <v>12211964.076702509</v>
      </c>
      <c r="P13" s="12">
        <v>13659700.639748964</v>
      </c>
      <c r="Q13" s="87">
        <v>13678483.366855776</v>
      </c>
      <c r="R13" s="87">
        <v>13275405.040645644</v>
      </c>
      <c r="S13" s="23">
        <f t="shared" si="1"/>
        <v>-2.9468056903649731E-2</v>
      </c>
      <c r="T13" s="13"/>
      <c r="U13" s="3"/>
    </row>
    <row r="14" spans="1:22" x14ac:dyDescent="0.2">
      <c r="A14" s="11" t="s">
        <v>10</v>
      </c>
      <c r="B14" s="12">
        <v>8189399</v>
      </c>
      <c r="C14" s="12">
        <v>7546480</v>
      </c>
      <c r="D14" s="12">
        <v>8923298</v>
      </c>
      <c r="E14" s="12">
        <v>9782453</v>
      </c>
      <c r="F14" s="12">
        <v>9540966</v>
      </c>
      <c r="G14" s="12">
        <v>9599832</v>
      </c>
      <c r="H14" s="70">
        <v>9961761</v>
      </c>
      <c r="I14" s="12">
        <v>9313889</v>
      </c>
      <c r="J14" s="12">
        <v>11468580</v>
      </c>
      <c r="K14" s="12">
        <v>9953759</v>
      </c>
      <c r="L14" s="12">
        <v>10451991</v>
      </c>
      <c r="M14" s="12">
        <v>11131374.003584228</v>
      </c>
      <c r="N14" s="12">
        <v>12398219</v>
      </c>
      <c r="O14" s="12">
        <v>12036818.076702509</v>
      </c>
      <c r="P14" s="12">
        <v>14004009</v>
      </c>
      <c r="Q14" s="87">
        <v>14234579.228280492</v>
      </c>
      <c r="R14" s="87">
        <v>13729673.780643506</v>
      </c>
      <c r="S14" s="23">
        <f t="shared" si="1"/>
        <v>-3.5470345806489778E-2</v>
      </c>
      <c r="T14" s="13"/>
      <c r="U14" s="3"/>
    </row>
    <row r="15" spans="1:22" x14ac:dyDescent="0.2">
      <c r="A15" s="11" t="s">
        <v>11</v>
      </c>
      <c r="B15" s="12">
        <v>8421297</v>
      </c>
      <c r="C15" s="12">
        <v>7778588</v>
      </c>
      <c r="D15" s="12">
        <v>9053265</v>
      </c>
      <c r="E15" s="12">
        <v>9282269</v>
      </c>
      <c r="F15" s="12">
        <v>9774422</v>
      </c>
      <c r="G15" s="12">
        <v>9699577</v>
      </c>
      <c r="H15" s="70">
        <v>10135692</v>
      </c>
      <c r="I15" s="12">
        <v>8811469</v>
      </c>
      <c r="J15" s="72">
        <v>11239536</v>
      </c>
      <c r="K15" s="12">
        <v>10489222</v>
      </c>
      <c r="L15" s="12">
        <v>10520768</v>
      </c>
      <c r="M15" s="12">
        <v>11014879</v>
      </c>
      <c r="N15" s="12">
        <v>12275662</v>
      </c>
      <c r="O15" s="12">
        <v>12314432.476702509</v>
      </c>
      <c r="P15" s="12">
        <v>14621911</v>
      </c>
      <c r="Q15" s="87">
        <v>13845064.243672075</v>
      </c>
      <c r="R15" s="87">
        <v>14569186.137311632</v>
      </c>
      <c r="S15" s="23">
        <f t="shared" si="1"/>
        <v>5.2301808131408167E-2</v>
      </c>
      <c r="T15" s="13"/>
      <c r="U15" s="3"/>
    </row>
    <row r="16" spans="1:22" ht="33.75" customHeight="1" x14ac:dyDescent="0.2">
      <c r="A16" s="73" t="s">
        <v>24</v>
      </c>
      <c r="B16" s="14">
        <f t="shared" ref="B16:H16" si="2">AVERAGE(B4:B15)</f>
        <v>7831112.666666667</v>
      </c>
      <c r="C16" s="14">
        <f t="shared" si="2"/>
        <v>7827455</v>
      </c>
      <c r="D16" s="14">
        <f t="shared" si="2"/>
        <v>8263389.5</v>
      </c>
      <c r="E16" s="14">
        <f t="shared" si="2"/>
        <v>9737428.583333334</v>
      </c>
      <c r="F16" s="14">
        <f t="shared" si="2"/>
        <v>8670058.833333334</v>
      </c>
      <c r="G16" s="14">
        <f t="shared" si="2"/>
        <v>9218604.416666666</v>
      </c>
      <c r="H16" s="14">
        <f t="shared" si="2"/>
        <v>9748662.75</v>
      </c>
      <c r="I16" s="14">
        <f t="shared" ref="I16:R16" si="3">AVERAGE(I4:I15)</f>
        <v>10046481</v>
      </c>
      <c r="J16" s="14">
        <f t="shared" si="3"/>
        <v>10359841.5</v>
      </c>
      <c r="K16" s="14">
        <f t="shared" si="3"/>
        <v>10070642.333333334</v>
      </c>
      <c r="L16" s="14">
        <f t="shared" si="3"/>
        <v>10805254.583333334</v>
      </c>
      <c r="M16" s="14">
        <f t="shared" si="3"/>
        <v>11358255.468853662</v>
      </c>
      <c r="N16" s="14">
        <f t="shared" si="3"/>
        <v>11427609.168333331</v>
      </c>
      <c r="O16" s="14">
        <f t="shared" si="3"/>
        <v>12542441.18572282</v>
      </c>
      <c r="P16" s="14">
        <f t="shared" si="3"/>
        <v>13176126.35726095</v>
      </c>
      <c r="Q16" s="14">
        <f t="shared" si="3"/>
        <v>14435870.174959116</v>
      </c>
      <c r="R16" s="14">
        <f t="shared" si="3"/>
        <v>13576002.472886393</v>
      </c>
      <c r="S16" s="23"/>
      <c r="T16" s="2"/>
      <c r="U16" s="3"/>
    </row>
    <row r="17" spans="1:22" x14ac:dyDescent="0.2">
      <c r="A17" s="15"/>
      <c r="B17" s="16"/>
      <c r="C17" s="16"/>
      <c r="D17" s="3"/>
      <c r="E17" s="3"/>
      <c r="F17" s="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2" ht="25.5" x14ac:dyDescent="0.2">
      <c r="A18" s="17" t="s">
        <v>25</v>
      </c>
      <c r="B18" s="18">
        <f t="shared" ref="B18:M18" si="4">SUMPRODUCT(B4:B15,$T$4:$T$15)/SUM($T$4:$T$15)</f>
        <v>7518130.833333333</v>
      </c>
      <c r="C18" s="18">
        <f t="shared" si="4"/>
        <v>8149092</v>
      </c>
      <c r="D18" s="18">
        <f t="shared" si="4"/>
        <v>7890727.5</v>
      </c>
      <c r="E18" s="18">
        <f t="shared" si="4"/>
        <v>9761341.666666666</v>
      </c>
      <c r="F18" s="18">
        <f t="shared" si="4"/>
        <v>8327308.5</v>
      </c>
      <c r="G18" s="18">
        <f t="shared" si="4"/>
        <v>9228023.666666666</v>
      </c>
      <c r="H18" s="18">
        <f t="shared" si="4"/>
        <v>9747107.666666666</v>
      </c>
      <c r="I18" s="18">
        <f t="shared" si="4"/>
        <v>10367102.166666666</v>
      </c>
      <c r="J18" s="18">
        <f t="shared" si="4"/>
        <v>9850265.666666666</v>
      </c>
      <c r="K18" s="18">
        <f t="shared" si="4"/>
        <v>10518284.166666666</v>
      </c>
      <c r="L18" s="18">
        <f t="shared" si="4"/>
        <v>11108559.166666666</v>
      </c>
      <c r="M18" s="18">
        <f t="shared" si="4"/>
        <v>11259430.333191087</v>
      </c>
      <c r="N18" s="18">
        <f>SUMPRODUCT(N4:N15,$T$4:$T$15)/SUM($T$4:$T$15)</f>
        <v>10972946.103333334</v>
      </c>
      <c r="O18" s="18">
        <f>SUMPRODUCT(O4:O15,$T$4:$T$15)/SUM($T$4:$T$15)</f>
        <v>12611409.580047792</v>
      </c>
      <c r="P18" s="18">
        <f>SUMPRODUCT(P4:P15,$T$4:$T$15)/SUM($T$4:$T$15)</f>
        <v>12802016.395918496</v>
      </c>
      <c r="Q18" s="18">
        <f>SUMPRODUCT(Q4:Q15,$T$4:$T$15)/SUM($T$4:$T$15)</f>
        <v>14786398.086554954</v>
      </c>
      <c r="R18" s="18">
        <f>SUMPRODUCT(R4:R15,$T$4:$T$15)/SUM($T$4:$T$15)</f>
        <v>13653173.755304232</v>
      </c>
    </row>
    <row r="19" spans="1:22" ht="12.75" x14ac:dyDescent="0.2">
      <c r="A19" s="19" t="s">
        <v>16</v>
      </c>
      <c r="B19" s="21"/>
      <c r="C19" s="21">
        <f t="shared" ref="C19:M19" si="5">+C18/B18-1</f>
        <v>8.3925270875728541E-2</v>
      </c>
      <c r="D19" s="21">
        <f t="shared" si="5"/>
        <v>-3.1704697897630751E-2</v>
      </c>
      <c r="E19" s="21">
        <f t="shared" si="5"/>
        <v>0.23706485449746761</v>
      </c>
      <c r="F19" s="21">
        <f t="shared" si="5"/>
        <v>-0.14690943270264245</v>
      </c>
      <c r="G19" s="21">
        <f t="shared" si="5"/>
        <v>0.10816402042348572</v>
      </c>
      <c r="H19" s="21">
        <f t="shared" si="5"/>
        <v>5.6250831028427761E-2</v>
      </c>
      <c r="I19" s="21">
        <f t="shared" si="5"/>
        <v>6.3608048787669347E-2</v>
      </c>
      <c r="J19" s="21">
        <f t="shared" si="5"/>
        <v>-4.985351660387638E-2</v>
      </c>
      <c r="K19" s="21">
        <f t="shared" si="5"/>
        <v>6.7817307939274984E-2</v>
      </c>
      <c r="L19" s="21">
        <f t="shared" si="5"/>
        <v>5.6118943988091807E-2</v>
      </c>
      <c r="M19" s="21">
        <f t="shared" si="5"/>
        <v>1.358152432379689E-2</v>
      </c>
      <c r="N19" s="21">
        <f>+N18/M18-1</f>
        <v>-2.5443936449719096E-2</v>
      </c>
      <c r="O19" s="21">
        <f>+O18/N18-1</f>
        <v>0.14931846573243712</v>
      </c>
      <c r="P19" s="21">
        <f>+P18/O18-1</f>
        <v>1.5113839151831066E-2</v>
      </c>
      <c r="Q19" s="21">
        <f>+Q18/P18-1</f>
        <v>0.15500540143575448</v>
      </c>
      <c r="R19" s="21"/>
      <c r="S19" s="24"/>
    </row>
    <row r="20" spans="1:22" x14ac:dyDescent="0.2">
      <c r="A20" s="6" t="s">
        <v>12</v>
      </c>
      <c r="B20" s="7"/>
    </row>
    <row r="21" spans="1:22" x14ac:dyDescent="0.2">
      <c r="A21" s="6"/>
    </row>
    <row r="22" spans="1:22" ht="18" customHeight="1" x14ac:dyDescent="0.2">
      <c r="A22" s="94" t="s">
        <v>32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8"/>
      <c r="U22" s="2"/>
      <c r="V22" s="2"/>
    </row>
    <row r="23" spans="1:22" ht="15" x14ac:dyDescent="0.2">
      <c r="A23" s="4"/>
      <c r="B23" s="5"/>
      <c r="C23" s="8"/>
      <c r="D23" s="8"/>
      <c r="E23" s="8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8"/>
      <c r="U23" s="2"/>
      <c r="V23" s="2"/>
    </row>
    <row r="24" spans="1:22" ht="23.25" customHeight="1" x14ac:dyDescent="0.2">
      <c r="A24" s="9" t="s">
        <v>14</v>
      </c>
      <c r="B24" s="9">
        <v>2002</v>
      </c>
      <c r="C24" s="9">
        <v>2003</v>
      </c>
      <c r="D24" s="9">
        <v>2004</v>
      </c>
      <c r="E24" s="9">
        <v>2005</v>
      </c>
      <c r="F24" s="9">
        <v>2006</v>
      </c>
      <c r="G24" s="9">
        <v>2007</v>
      </c>
      <c r="H24" s="9">
        <v>2008</v>
      </c>
      <c r="I24" s="9">
        <v>2009</v>
      </c>
      <c r="J24" s="9">
        <v>2010</v>
      </c>
      <c r="K24" s="9">
        <v>2011</v>
      </c>
      <c r="L24" s="9">
        <v>2012</v>
      </c>
      <c r="M24" s="9">
        <v>2013</v>
      </c>
      <c r="N24" s="9">
        <v>2014</v>
      </c>
      <c r="O24" s="80">
        <v>2015</v>
      </c>
      <c r="P24" s="83">
        <v>2016</v>
      </c>
      <c r="Q24" s="84">
        <v>2017</v>
      </c>
      <c r="R24" s="93">
        <v>2018</v>
      </c>
      <c r="S24" s="25" t="s">
        <v>33</v>
      </c>
      <c r="T24" s="10" t="s">
        <v>15</v>
      </c>
      <c r="U24" s="2"/>
      <c r="V24" s="2"/>
    </row>
    <row r="25" spans="1:22" x14ac:dyDescent="0.2">
      <c r="A25" s="11" t="s">
        <v>0</v>
      </c>
      <c r="B25" s="12">
        <v>27497401.844884854</v>
      </c>
      <c r="C25" s="12">
        <v>27129760.501835018</v>
      </c>
      <c r="D25" s="12">
        <v>29877050.795653597</v>
      </c>
      <c r="E25" s="12">
        <v>30144317.496842548</v>
      </c>
      <c r="F25" s="12">
        <v>35233210.547377452</v>
      </c>
      <c r="G25" s="12">
        <v>34801998.571832314</v>
      </c>
      <c r="H25" s="12">
        <v>33785404.596072197</v>
      </c>
      <c r="I25" s="26">
        <v>35761417.514668047</v>
      </c>
      <c r="J25" s="26">
        <v>37494040.711914644</v>
      </c>
      <c r="K25" s="26">
        <v>37844244.051526204</v>
      </c>
      <c r="L25" s="26">
        <v>38498436.090117931</v>
      </c>
      <c r="M25" s="26">
        <v>38530729.495540246</v>
      </c>
      <c r="N25" s="26">
        <v>41224410.013547532</v>
      </c>
      <c r="O25" s="26">
        <v>42576038.92254325</v>
      </c>
      <c r="P25" s="26">
        <v>49023256.847328149</v>
      </c>
      <c r="Q25" s="26">
        <v>47515845.413270265</v>
      </c>
      <c r="R25" s="26">
        <v>53653261.003810629</v>
      </c>
      <c r="S25" s="23">
        <f>+R25/Q25-1</f>
        <v>0.1291656612054366</v>
      </c>
      <c r="T25" s="13">
        <f>IF(N25="","",1)</f>
        <v>1</v>
      </c>
      <c r="U25" s="22"/>
      <c r="V25" s="89"/>
    </row>
    <row r="26" spans="1:22" x14ac:dyDescent="0.2">
      <c r="A26" s="11" t="s">
        <v>1</v>
      </c>
      <c r="B26" s="12">
        <v>26938543.663742583</v>
      </c>
      <c r="C26" s="12">
        <v>27826512.450787552</v>
      </c>
      <c r="D26" s="12">
        <v>29664373.530661959</v>
      </c>
      <c r="E26" s="12">
        <v>30427787.865955081</v>
      </c>
      <c r="F26" s="12">
        <v>35513651.521093816</v>
      </c>
      <c r="G26" s="12">
        <v>32505535.736924954</v>
      </c>
      <c r="H26" s="22">
        <v>33969255.214802496</v>
      </c>
      <c r="I26" s="22">
        <v>35900896.447838195</v>
      </c>
      <c r="J26" s="22">
        <v>37288770.30810304</v>
      </c>
      <c r="K26" s="22">
        <v>38343962.155017503</v>
      </c>
      <c r="L26" s="22">
        <v>38178228.766509607</v>
      </c>
      <c r="M26" s="22">
        <v>38780737.10279949</v>
      </c>
      <c r="N26" s="22">
        <v>41194475.861511566</v>
      </c>
      <c r="O26" s="26">
        <v>42632510.662233144</v>
      </c>
      <c r="P26" s="26">
        <v>49259866.751610175</v>
      </c>
      <c r="Q26" s="26">
        <v>48089524.472622424</v>
      </c>
      <c r="R26" s="26">
        <v>53795700.239403382</v>
      </c>
      <c r="S26" s="23">
        <f t="shared" ref="S26:S37" si="6">+R26/Q26-1</f>
        <v>0.11865735478481398</v>
      </c>
      <c r="T26" s="13">
        <f t="shared" ref="T26:T30" si="7">IF(N26="","",1)</f>
        <v>1</v>
      </c>
      <c r="U26" s="22"/>
      <c r="V26" s="89"/>
    </row>
    <row r="27" spans="1:22" x14ac:dyDescent="0.2">
      <c r="A27" s="11" t="s">
        <v>2</v>
      </c>
      <c r="B27" s="12">
        <v>26906392.42922293</v>
      </c>
      <c r="C27" s="12">
        <v>28160550.573044889</v>
      </c>
      <c r="D27" s="12">
        <v>29627084.366076984</v>
      </c>
      <c r="E27" s="12">
        <v>30833443.900644846</v>
      </c>
      <c r="F27" s="12">
        <v>35385768.35721653</v>
      </c>
      <c r="G27" s="12">
        <v>33017706.165041447</v>
      </c>
      <c r="H27" s="22">
        <v>34557769.802498512</v>
      </c>
      <c r="I27" s="22">
        <v>36232542.695622906</v>
      </c>
      <c r="J27" s="22">
        <v>37111042.229832634</v>
      </c>
      <c r="K27" s="22">
        <v>38654051.511251591</v>
      </c>
      <c r="L27" s="22">
        <v>38528536.947732449</v>
      </c>
      <c r="M27" s="22">
        <v>38911941.472635701</v>
      </c>
      <c r="N27" s="22">
        <v>41262803.664570577</v>
      </c>
      <c r="O27" s="22">
        <v>42924877.389049053</v>
      </c>
      <c r="P27" s="22">
        <v>49527758.483636513</v>
      </c>
      <c r="Q27" s="22">
        <v>48389922.588839807</v>
      </c>
      <c r="R27" s="22">
        <v>53939418.956920788</v>
      </c>
      <c r="S27" s="23">
        <f t="shared" si="6"/>
        <v>0.11468289410656896</v>
      </c>
      <c r="T27" s="13">
        <f t="shared" si="7"/>
        <v>1</v>
      </c>
      <c r="U27" s="22"/>
      <c r="V27" s="89"/>
    </row>
    <row r="28" spans="1:22" x14ac:dyDescent="0.2">
      <c r="A28" s="11" t="s">
        <v>3</v>
      </c>
      <c r="B28" s="12">
        <v>26766491.451471273</v>
      </c>
      <c r="C28" s="12">
        <v>28598274.704442389</v>
      </c>
      <c r="D28" s="12">
        <v>29897569.547128774</v>
      </c>
      <c r="E28" s="12">
        <v>31299516.204542886</v>
      </c>
      <c r="F28" s="12">
        <v>35187900.28829395</v>
      </c>
      <c r="G28" s="12">
        <v>32781667.645510107</v>
      </c>
      <c r="H28" s="22">
        <v>34707973.619089797</v>
      </c>
      <c r="I28" s="22">
        <v>36515348.181565315</v>
      </c>
      <c r="J28" s="22">
        <v>36951342.614981234</v>
      </c>
      <c r="K28" s="22">
        <v>38695035.439547181</v>
      </c>
      <c r="L28" s="22">
        <v>38683952.359941632</v>
      </c>
      <c r="M28" s="22">
        <v>39696367.911428884</v>
      </c>
      <c r="N28" s="22">
        <v>41383209.411025099</v>
      </c>
      <c r="O28" s="22">
        <v>42824518.878393225</v>
      </c>
      <c r="P28" s="22">
        <v>49794749.522638194</v>
      </c>
      <c r="Q28" s="22">
        <v>48673825.536606699</v>
      </c>
      <c r="R28" s="22">
        <v>54392535.086745232</v>
      </c>
      <c r="S28" s="23">
        <f t="shared" si="6"/>
        <v>0.11749044762954974</v>
      </c>
      <c r="T28" s="13">
        <f t="shared" si="7"/>
        <v>1</v>
      </c>
      <c r="U28" s="22"/>
      <c r="V28" s="89"/>
    </row>
    <row r="29" spans="1:22" x14ac:dyDescent="0.2">
      <c r="A29" s="11" t="s">
        <v>4</v>
      </c>
      <c r="B29" s="12">
        <v>27134101.463321801</v>
      </c>
      <c r="C29" s="12">
        <v>29218126.522795692</v>
      </c>
      <c r="D29" s="12">
        <v>29960017.920438446</v>
      </c>
      <c r="E29" s="12">
        <v>31844580.649021998</v>
      </c>
      <c r="F29" s="12">
        <v>35256224.997623838</v>
      </c>
      <c r="G29" s="12">
        <v>32490812.38455271</v>
      </c>
      <c r="H29" s="22">
        <v>36849325.576862484</v>
      </c>
      <c r="I29" s="22">
        <v>38983388.713899083</v>
      </c>
      <c r="J29" s="22">
        <v>39052063.922044083</v>
      </c>
      <c r="K29" s="22">
        <v>41021569.332486883</v>
      </c>
      <c r="L29" s="22">
        <v>41248603.976685047</v>
      </c>
      <c r="M29" s="22">
        <v>42190159.61209318</v>
      </c>
      <c r="N29" s="22">
        <v>43866903.760334365</v>
      </c>
      <c r="O29" s="22">
        <v>45363705.389518604</v>
      </c>
      <c r="P29" s="22">
        <v>49630351.570830733</v>
      </c>
      <c r="Q29" s="22">
        <v>49580265.514091894</v>
      </c>
      <c r="R29" s="22">
        <v>54509547.577535756</v>
      </c>
      <c r="S29" s="23">
        <f t="shared" si="6"/>
        <v>9.9420243363618876E-2</v>
      </c>
      <c r="T29" s="13">
        <f t="shared" si="7"/>
        <v>1</v>
      </c>
      <c r="U29" s="22"/>
      <c r="V29" s="89"/>
    </row>
    <row r="30" spans="1:22" x14ac:dyDescent="0.2">
      <c r="A30" s="11" t="s">
        <v>5</v>
      </c>
      <c r="B30" s="12">
        <v>27026777.358991247</v>
      </c>
      <c r="C30" s="12">
        <v>29936297.288403198</v>
      </c>
      <c r="D30" s="12">
        <v>29572622.87719705</v>
      </c>
      <c r="E30" s="12">
        <v>32239334.774203483</v>
      </c>
      <c r="F30" s="12">
        <v>34917948.244913511</v>
      </c>
      <c r="G30" s="12">
        <v>32454133.616315026</v>
      </c>
      <c r="H30" s="12">
        <v>36872976.49455978</v>
      </c>
      <c r="I30" s="12">
        <v>39367720.96227172</v>
      </c>
      <c r="J30" s="12">
        <v>39049178.56718646</v>
      </c>
      <c r="K30" s="12">
        <v>41229062.535492353</v>
      </c>
      <c r="L30" s="12">
        <v>40952479.191841513</v>
      </c>
      <c r="M30" s="12">
        <v>42737340.831602253</v>
      </c>
      <c r="N30" s="12">
        <v>43729169.294560201</v>
      </c>
      <c r="O30" s="22">
        <v>45648659.744312197</v>
      </c>
      <c r="P30" s="22">
        <v>49765672.3706351</v>
      </c>
      <c r="Q30" s="22">
        <v>50279245.967077389</v>
      </c>
      <c r="R30" s="22">
        <v>54380046.471122839</v>
      </c>
      <c r="S30" s="23">
        <f t="shared" si="6"/>
        <v>8.1560501259916096E-2</v>
      </c>
      <c r="T30" s="13">
        <f t="shared" si="7"/>
        <v>1</v>
      </c>
      <c r="U30" s="22"/>
      <c r="V30" s="89"/>
    </row>
    <row r="31" spans="1:22" x14ac:dyDescent="0.2">
      <c r="A31" s="11" t="s">
        <v>6</v>
      </c>
      <c r="B31" s="12">
        <v>26811295.792879634</v>
      </c>
      <c r="C31" s="12">
        <v>30304639.271625258</v>
      </c>
      <c r="D31" s="12">
        <v>29470448.802796911</v>
      </c>
      <c r="E31" s="12">
        <v>32855958.515223421</v>
      </c>
      <c r="F31" s="12">
        <v>34484566.754668549</v>
      </c>
      <c r="G31" s="12">
        <v>32456526.765736524</v>
      </c>
      <c r="H31" s="12">
        <v>37110866.570655525</v>
      </c>
      <c r="I31" s="12">
        <v>39704034.285726316</v>
      </c>
      <c r="J31" s="12">
        <v>39119352.345856771</v>
      </c>
      <c r="K31" s="12">
        <v>41692089.897615202</v>
      </c>
      <c r="L31" s="12">
        <v>41091136.514358319</v>
      </c>
      <c r="M31" s="12">
        <v>42834325.032750443</v>
      </c>
      <c r="N31" s="12">
        <v>44377775.819929451</v>
      </c>
      <c r="O31" s="22">
        <v>46188942.540975064</v>
      </c>
      <c r="P31" s="22">
        <v>50074065.93602398</v>
      </c>
      <c r="Q31" s="12">
        <v>50445496.702499472</v>
      </c>
      <c r="R31" s="12">
        <v>53933788.957145542</v>
      </c>
      <c r="S31" s="23">
        <f t="shared" si="6"/>
        <v>6.9149725598266043E-2</v>
      </c>
      <c r="T31" s="13"/>
      <c r="U31" s="22"/>
      <c r="V31" s="89"/>
    </row>
    <row r="32" spans="1:22" x14ac:dyDescent="0.2">
      <c r="A32" s="11" t="s">
        <v>7</v>
      </c>
      <c r="B32" s="12">
        <v>26698193.67024564</v>
      </c>
      <c r="C32" s="12">
        <v>30313583.277900241</v>
      </c>
      <c r="D32" s="12">
        <v>29436696.827887788</v>
      </c>
      <c r="E32" s="12">
        <v>33007614.440475486</v>
      </c>
      <c r="F32" s="12">
        <v>33797750.391668051</v>
      </c>
      <c r="G32" s="12">
        <v>32526615.261049327</v>
      </c>
      <c r="H32" s="12">
        <v>36955286</v>
      </c>
      <c r="I32" s="12">
        <v>39808753.49240157</v>
      </c>
      <c r="J32" s="12">
        <v>39447126.46172265</v>
      </c>
      <c r="K32" s="12">
        <v>41523312.915309928</v>
      </c>
      <c r="L32" s="12">
        <v>41062811.607133523</v>
      </c>
      <c r="M32" s="12">
        <v>43034915.68112617</v>
      </c>
      <c r="N32" s="12">
        <v>44096276.728199407</v>
      </c>
      <c r="O32" s="12">
        <v>46829014.286545008</v>
      </c>
      <c r="P32" s="12">
        <v>50141670.665134951</v>
      </c>
      <c r="Q32" s="12">
        <v>51372214.858213253</v>
      </c>
      <c r="R32" s="12">
        <v>53836788.963481948</v>
      </c>
      <c r="S32" s="23">
        <f t="shared" si="6"/>
        <v>4.7974846170656393E-2</v>
      </c>
      <c r="T32" s="13"/>
      <c r="U32" s="22"/>
      <c r="V32" s="89"/>
    </row>
    <row r="33" spans="1:22" x14ac:dyDescent="0.2">
      <c r="A33" s="11" t="s">
        <v>8</v>
      </c>
      <c r="B33" s="12">
        <v>26803415.720141187</v>
      </c>
      <c r="C33" s="12">
        <v>30177244.560718358</v>
      </c>
      <c r="D33" s="12">
        <v>29491495.983875547</v>
      </c>
      <c r="E33" s="12">
        <v>33529387.943431273</v>
      </c>
      <c r="F33" s="12">
        <v>33655611.052099988</v>
      </c>
      <c r="G33" s="12">
        <v>32518605.904419143</v>
      </c>
      <c r="H33" s="12">
        <v>37164616</v>
      </c>
      <c r="I33" s="12">
        <v>39427019.284580573</v>
      </c>
      <c r="J33" s="12">
        <v>39774913.725313552</v>
      </c>
      <c r="K33" s="12">
        <v>41600248.314728655</v>
      </c>
      <c r="L33" s="12">
        <v>41095654.761540912</v>
      </c>
      <c r="M33" s="12">
        <v>43486428.00101389</v>
      </c>
      <c r="N33" s="12">
        <v>44182178.522059962</v>
      </c>
      <c r="O33" s="12">
        <v>46986798.080654591</v>
      </c>
      <c r="P33" s="12">
        <v>50177694.519159302</v>
      </c>
      <c r="Q33" s="12">
        <v>52009675.200122848</v>
      </c>
      <c r="R33" s="12">
        <v>53601182.307107374</v>
      </c>
      <c r="S33" s="23">
        <f t="shared" si="6"/>
        <v>3.0600212380883507E-2</v>
      </c>
      <c r="T33" s="13"/>
      <c r="U33" s="22"/>
      <c r="V33" s="89"/>
    </row>
    <row r="34" spans="1:22" x14ac:dyDescent="0.2">
      <c r="A34" s="11" t="s">
        <v>9</v>
      </c>
      <c r="B34" s="12">
        <v>27101037.7939445</v>
      </c>
      <c r="C34" s="12">
        <v>30283615.671807885</v>
      </c>
      <c r="D34" s="12">
        <v>29235182.773824587</v>
      </c>
      <c r="E34" s="12">
        <v>34035017.304723062</v>
      </c>
      <c r="F34" s="12">
        <v>33559453.940370053</v>
      </c>
      <c r="G34" s="12">
        <v>32730943.528028093</v>
      </c>
      <c r="H34" s="12">
        <v>37084456</v>
      </c>
      <c r="I34" s="12">
        <v>39578018.326063491</v>
      </c>
      <c r="J34" s="12">
        <v>39152844.15223331</v>
      </c>
      <c r="K34" s="12">
        <v>41800513.358834319</v>
      </c>
      <c r="L34" s="12">
        <v>40969344.10806217</v>
      </c>
      <c r="M34" s="12">
        <v>43221063.481213674</v>
      </c>
      <c r="N34" s="12">
        <v>44150223.678915277</v>
      </c>
      <c r="O34" s="12">
        <v>47632220.325971082</v>
      </c>
      <c r="P34" s="12">
        <v>50569070.282093689</v>
      </c>
      <c r="Q34" s="12">
        <v>52941893.732376195</v>
      </c>
      <c r="R34" s="12">
        <v>53494428.395914152</v>
      </c>
      <c r="S34" s="23">
        <f t="shared" si="6"/>
        <v>1.0436624468536104E-2</v>
      </c>
      <c r="T34" s="13"/>
      <c r="U34" s="22"/>
      <c r="V34" s="89"/>
    </row>
    <row r="35" spans="1:22" x14ac:dyDescent="0.2">
      <c r="A35" s="11" t="s">
        <v>10</v>
      </c>
      <c r="B35" s="12">
        <v>27027176.952310722</v>
      </c>
      <c r="C35" s="12">
        <v>30273735.329181109</v>
      </c>
      <c r="D35" s="12">
        <v>29373959.760479167</v>
      </c>
      <c r="E35" s="12">
        <v>34112092.446315706</v>
      </c>
      <c r="F35" s="12">
        <v>33004210.176591519</v>
      </c>
      <c r="G35" s="12">
        <v>33110254.93293624</v>
      </c>
      <c r="H35" s="12">
        <v>37109175</v>
      </c>
      <c r="I35" s="12">
        <v>39979052.372323774</v>
      </c>
      <c r="J35" s="12">
        <v>39196197.734438866</v>
      </c>
      <c r="K35" s="12">
        <v>41395624.561256841</v>
      </c>
      <c r="L35" s="12">
        <v>40742240.653701171</v>
      </c>
      <c r="M35" s="12">
        <v>43800170.666932032</v>
      </c>
      <c r="N35" s="12">
        <v>44081243.917771086</v>
      </c>
      <c r="O35" s="12">
        <v>48254207.405761808</v>
      </c>
      <c r="P35" s="12">
        <v>50696235.253158584</v>
      </c>
      <c r="Q35" s="12">
        <v>53214998.701420754</v>
      </c>
      <c r="R35" s="12">
        <v>53530322.452905267</v>
      </c>
      <c r="S35" s="23">
        <f t="shared" si="6"/>
        <v>5.9254676158828623E-3</v>
      </c>
      <c r="T35" s="13"/>
      <c r="U35" s="2"/>
      <c r="V35" s="89"/>
    </row>
    <row r="36" spans="1:22" x14ac:dyDescent="0.2">
      <c r="A36" s="11" t="s">
        <v>11</v>
      </c>
      <c r="B36" s="12">
        <v>27111575.776636757</v>
      </c>
      <c r="C36" s="12">
        <v>30227871.975831158</v>
      </c>
      <c r="D36" s="12">
        <v>29756704.40485267</v>
      </c>
      <c r="E36" s="12">
        <v>34631299.99877692</v>
      </c>
      <c r="F36" s="12">
        <v>32769492.223276999</v>
      </c>
      <c r="G36" s="12">
        <v>33486785.329888307</v>
      </c>
      <c r="H36" s="12">
        <v>37368655.094950169</v>
      </c>
      <c r="I36" s="12">
        <v>39966356.600108407</v>
      </c>
      <c r="J36" s="12">
        <v>39422009.366184846</v>
      </c>
      <c r="K36" s="12">
        <v>41026573.303210884</v>
      </c>
      <c r="L36" s="12">
        <v>40853352.497802146</v>
      </c>
      <c r="M36" s="12">
        <v>43665998.558632933</v>
      </c>
      <c r="N36" s="12">
        <v>44489146.130097151</v>
      </c>
      <c r="O36" s="12">
        <v>48060709.6222618</v>
      </c>
      <c r="P36" s="12">
        <v>50518642.788727924</v>
      </c>
      <c r="Q36" s="12">
        <v>53016354.97894989</v>
      </c>
      <c r="R36" s="12">
        <v>52780596.068505794</v>
      </c>
      <c r="S36" s="23">
        <f t="shared" si="6"/>
        <v>-4.4469090818805013E-3</v>
      </c>
      <c r="T36" s="13"/>
      <c r="V36" s="89"/>
    </row>
    <row r="37" spans="1:22" ht="33" customHeight="1" x14ac:dyDescent="0.2">
      <c r="A37" s="73" t="s">
        <v>24</v>
      </c>
      <c r="B37" s="14">
        <f t="shared" ref="B37:K37" si="8">AVERAGE(B25:B36)</f>
        <v>26985200.326482762</v>
      </c>
      <c r="C37" s="14">
        <f t="shared" si="8"/>
        <v>29370851.010697734</v>
      </c>
      <c r="D37" s="14">
        <f t="shared" si="8"/>
        <v>29613600.632572789</v>
      </c>
      <c r="E37" s="14">
        <f t="shared" si="8"/>
        <v>32413362.628346395</v>
      </c>
      <c r="F37" s="14">
        <f t="shared" si="8"/>
        <v>34397149.041266181</v>
      </c>
      <c r="G37" s="14">
        <f t="shared" si="8"/>
        <v>32906798.820186183</v>
      </c>
      <c r="H37" s="14">
        <f t="shared" si="8"/>
        <v>36127979.997457586</v>
      </c>
      <c r="I37" s="14">
        <f t="shared" si="8"/>
        <v>38435379.073089115</v>
      </c>
      <c r="J37" s="14">
        <f t="shared" si="8"/>
        <v>38588240.178317674</v>
      </c>
      <c r="K37" s="14">
        <f t="shared" si="8"/>
        <v>40402190.614689797</v>
      </c>
      <c r="L37" s="14">
        <f>AVERAGE(L25:L36)</f>
        <v>40158731.456285529</v>
      </c>
      <c r="M37" s="14">
        <f>AVERAGE(M25:M36)</f>
        <v>41740848.153980739</v>
      </c>
      <c r="N37" s="14">
        <f>AVERAGE(N25:N36)</f>
        <v>43169818.066876806</v>
      </c>
      <c r="O37" s="14">
        <f>AVERAGE(O25:O36)</f>
        <v>45493516.937351562</v>
      </c>
      <c r="P37" s="14">
        <f>AVERAGE(P25:P36)</f>
        <v>49931586.24924811</v>
      </c>
      <c r="Q37" s="14">
        <f t="shared" ref="Q37:R37" si="9">AVERAGE(Q25:Q36)</f>
        <v>50460771.972174235</v>
      </c>
      <c r="R37" s="14">
        <f>AVERAGE(R25:R35)</f>
        <v>53915183.673826642</v>
      </c>
      <c r="S37" s="106">
        <f t="shared" si="6"/>
        <v>6.8457369291878623E-2</v>
      </c>
    </row>
    <row r="38" spans="1:22" x14ac:dyDescent="0.2">
      <c r="A38" s="15"/>
      <c r="B38" s="16"/>
      <c r="C38" s="16"/>
      <c r="D38" s="3"/>
      <c r="E38" s="3"/>
      <c r="F38" s="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22" ht="25.5" x14ac:dyDescent="0.2">
      <c r="A39" s="17" t="s">
        <v>25</v>
      </c>
      <c r="B39" s="18">
        <f t="shared" ref="B39:N39" si="10">SUMPRODUCT(B25:B36,$T$25:$T$36)/SUM($T$25:$T$36)</f>
        <v>27044951.368605778</v>
      </c>
      <c r="C39" s="18">
        <f t="shared" si="10"/>
        <v>28478253.673551459</v>
      </c>
      <c r="D39" s="18">
        <f t="shared" si="10"/>
        <v>29766453.172859464</v>
      </c>
      <c r="E39" s="18">
        <f t="shared" si="10"/>
        <v>31131496.815201808</v>
      </c>
      <c r="F39" s="18">
        <f t="shared" si="10"/>
        <v>35249117.326086514</v>
      </c>
      <c r="G39" s="18">
        <f t="shared" si="10"/>
        <v>33008642.353362765</v>
      </c>
      <c r="H39" s="18">
        <f t="shared" si="10"/>
        <v>35123784.217314214</v>
      </c>
      <c r="I39" s="18">
        <f t="shared" si="10"/>
        <v>37126885.752644204</v>
      </c>
      <c r="J39" s="18">
        <f t="shared" si="10"/>
        <v>37824406.392343692</v>
      </c>
      <c r="K39" s="18">
        <f t="shared" si="10"/>
        <v>39297987.504220285</v>
      </c>
      <c r="L39" s="18">
        <f t="shared" si="10"/>
        <v>39348372.888804697</v>
      </c>
      <c r="M39" s="18">
        <f t="shared" si="10"/>
        <v>40141212.737683289</v>
      </c>
      <c r="N39" s="18">
        <f t="shared" si="10"/>
        <v>42110162.000924893</v>
      </c>
      <c r="O39" s="18">
        <f>SUMPRODUCT(O25:O36,$T$25:$T$36)/SUM($T$25:$T$36)</f>
        <v>43661718.49767492</v>
      </c>
      <c r="P39" s="18">
        <f>SUMPRODUCT(P25:P36,$T$25:$T$36)/SUM($T$25:$T$36)</f>
        <v>49500275.924446486</v>
      </c>
      <c r="Q39" s="18">
        <f>SUMPRODUCT(Q25:Q36,$T$25:$T$36)/SUM($T$25:$T$36)</f>
        <v>48754771.582084745</v>
      </c>
      <c r="R39" s="18">
        <f>SUMPRODUCT(R25:R36,$T$25:$T$36)/SUM($T$25:$T$36)</f>
        <v>54111751.555923112</v>
      </c>
      <c r="S39" s="18"/>
    </row>
    <row r="40" spans="1:22" ht="12.75" x14ac:dyDescent="0.2">
      <c r="A40" s="19" t="s">
        <v>16</v>
      </c>
      <c r="B40" s="20"/>
      <c r="C40" s="20">
        <f>+C39/B39-1</f>
        <v>5.2997037613810694E-2</v>
      </c>
      <c r="D40" s="20">
        <f>+D39/C39-1</f>
        <v>4.5234497665297191E-2</v>
      </c>
      <c r="E40" s="20">
        <f>+E39/C39-1</f>
        <v>9.3167339966301776E-2</v>
      </c>
      <c r="F40" s="20">
        <f t="shared" ref="F40:K40" si="11">+F39/E39-1</f>
        <v>0.13226542030173216</v>
      </c>
      <c r="G40" s="21">
        <f t="shared" si="11"/>
        <v>-6.3561165290957788E-2</v>
      </c>
      <c r="H40" s="21">
        <f t="shared" si="11"/>
        <v>6.4078426531710031E-2</v>
      </c>
      <c r="I40" s="21">
        <f t="shared" si="11"/>
        <v>5.7029775690928153E-2</v>
      </c>
      <c r="J40" s="21">
        <f t="shared" si="11"/>
        <v>1.8787480435247916E-2</v>
      </c>
      <c r="K40" s="21">
        <f t="shared" si="11"/>
        <v>3.8958472912739905E-2</v>
      </c>
      <c r="L40" s="21">
        <f t="shared" ref="L40:Q40" si="12">+L39/K39-1</f>
        <v>1.2821365109092486E-3</v>
      </c>
      <c r="M40" s="21">
        <f t="shared" si="12"/>
        <v>2.0149241014846941E-2</v>
      </c>
      <c r="N40" s="21">
        <f t="shared" si="12"/>
        <v>4.9050567458148064E-2</v>
      </c>
      <c r="O40" s="21">
        <f t="shared" si="12"/>
        <v>3.6845179952429197E-2</v>
      </c>
      <c r="P40" s="21">
        <f t="shared" si="12"/>
        <v>0.13372257500772622</v>
      </c>
      <c r="Q40" s="21">
        <f t="shared" si="12"/>
        <v>-1.5060609833763783E-2</v>
      </c>
      <c r="R40" s="21"/>
      <c r="S40" s="24"/>
    </row>
    <row r="41" spans="1:22" x14ac:dyDescent="0.2">
      <c r="A41" s="6" t="s">
        <v>13</v>
      </c>
      <c r="B41" s="2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mergeCells count="2">
    <mergeCell ref="A1:S1"/>
    <mergeCell ref="A22:S22"/>
  </mergeCells>
  <phoneticPr fontId="0" type="noConversion"/>
  <dataValidations disablePrompts="1" count="1">
    <dataValidation type="decimal" operator="greaterThan" allowBlank="1" showInputMessage="1" showErrorMessage="1" errorTitle="ERROR" error="EL DATO INGRESADO EXCEDE EL RANGO PERMITIDO" sqref="K4:P15">
      <formula1>8000000</formula1>
    </dataValidation>
  </dataValidations>
  <printOptions horizontalCentered="1" verticalCentered="1"/>
  <pageMargins left="0.78740157480314965" right="0.78740157480314965" top="0.63" bottom="0.67" header="0.51181102362204722" footer="0.51181102362204722"/>
  <pageSetup scale="80" orientation="landscape" horizontalDpi="4294967292" r:id="rId1"/>
  <headerFooter alignWithMargins="0"/>
  <ignoredErrors>
    <ignoredError sqref="I37:I38 B37:D38 F41:H41 B16:D17 E16:G17 E37:H38 H16:H17 I16:I17 F40:G40 J37 J17 J16:L16 B40:D41 K37:K38 K40 B39:E39 B18:K18 K39 L17:L18 L37:M38 N37:N39 L39:M39 G39:J39 M16:Q16 M18:Q18 O37:P37 O39:P39" formulaRange="1"/>
    <ignoredError sqref="B19" evalError="1" formulaRange="1"/>
    <ignoredError sqref="E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1:Y25"/>
  <sheetViews>
    <sheetView workbookViewId="0">
      <selection activeCell="A22" sqref="A22:Z30"/>
    </sheetView>
  </sheetViews>
  <sheetFormatPr baseColWidth="10" defaultRowHeight="12.75" x14ac:dyDescent="0.2"/>
  <cols>
    <col min="1" max="1" width="13" style="47" customWidth="1"/>
    <col min="2" max="8" width="0" style="47" hidden="1" customWidth="1"/>
    <col min="9" max="9" width="1.140625" style="47" hidden="1" customWidth="1"/>
    <col min="10" max="14" width="11.42578125" style="47" hidden="1" customWidth="1"/>
    <col min="15" max="21" width="11.42578125" style="47"/>
    <col min="22" max="22" width="8.5703125" style="47" customWidth="1"/>
    <col min="23" max="23" width="16.140625" style="47" hidden="1" customWidth="1"/>
    <col min="24" max="16384" width="11.42578125" style="47"/>
  </cols>
  <sheetData>
    <row r="1" spans="1:25" x14ac:dyDescent="0.2">
      <c r="A1" s="46"/>
    </row>
    <row r="4" spans="1:25" ht="18" customHeight="1" x14ac:dyDescent="0.2">
      <c r="A4" s="95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6" spans="1:25" ht="30.75" customHeight="1" x14ac:dyDescent="0.2">
      <c r="A6" s="48" t="s">
        <v>14</v>
      </c>
      <c r="B6" s="48">
        <v>1999</v>
      </c>
      <c r="C6" s="48">
        <v>2000</v>
      </c>
      <c r="D6" s="48">
        <v>2001</v>
      </c>
      <c r="E6" s="48">
        <v>2002</v>
      </c>
      <c r="F6" s="48">
        <v>2003</v>
      </c>
      <c r="G6" s="48">
        <v>2004</v>
      </c>
      <c r="H6" s="48">
        <v>2005</v>
      </c>
      <c r="I6" s="48">
        <v>2006</v>
      </c>
      <c r="J6" s="48" t="s">
        <v>17</v>
      </c>
      <c r="K6" s="49" t="s">
        <v>18</v>
      </c>
      <c r="L6" s="49" t="s">
        <v>19</v>
      </c>
      <c r="M6" s="49" t="s">
        <v>22</v>
      </c>
      <c r="N6" s="49" t="s">
        <v>23</v>
      </c>
      <c r="O6" s="49">
        <v>2012</v>
      </c>
      <c r="P6" s="49">
        <v>2013</v>
      </c>
      <c r="Q6" s="49">
        <v>2014</v>
      </c>
      <c r="R6" s="49">
        <v>2015</v>
      </c>
      <c r="S6" s="49">
        <v>2016</v>
      </c>
      <c r="T6" s="49">
        <v>2017</v>
      </c>
      <c r="U6" s="49">
        <v>2018</v>
      </c>
      <c r="V6" s="88" t="s">
        <v>34</v>
      </c>
    </row>
    <row r="7" spans="1:25" ht="14.25" x14ac:dyDescent="0.2">
      <c r="A7" s="50" t="s">
        <v>0</v>
      </c>
      <c r="B7" s="51">
        <v>1296905.0379759427</v>
      </c>
      <c r="C7" s="51">
        <v>1916452.6947910385</v>
      </c>
      <c r="D7" s="51">
        <v>1380567.3368666368</v>
      </c>
      <c r="E7" s="51">
        <v>1874797.5158064219</v>
      </c>
      <c r="F7" s="51">
        <v>1499462.121458373</v>
      </c>
      <c r="G7" s="51">
        <v>1969160.6469740188</v>
      </c>
      <c r="H7" s="51">
        <v>1711512.4684975815</v>
      </c>
      <c r="I7" s="51">
        <v>1738668.4378595194</v>
      </c>
      <c r="J7" s="51">
        <v>2181125.0247856905</v>
      </c>
      <c r="K7" s="51">
        <v>2086117.3100000028</v>
      </c>
      <c r="L7" s="51">
        <v>2167376.0065443302</v>
      </c>
      <c r="M7" s="51">
        <v>2312212.1194797079</v>
      </c>
      <c r="N7" s="51">
        <v>2056889.1445871526</v>
      </c>
      <c r="O7" s="51">
        <v>2593567.1274687909</v>
      </c>
      <c r="P7" s="51">
        <v>2050259.4292888273</v>
      </c>
      <c r="Q7" s="51">
        <v>2660319.3358981768</v>
      </c>
      <c r="R7" s="51">
        <v>2744009.595294558</v>
      </c>
      <c r="S7" s="51">
        <v>2618415.9188195784</v>
      </c>
      <c r="T7" s="51">
        <v>2398144.2210640921</v>
      </c>
      <c r="U7" s="51">
        <v>2718208.1762118428</v>
      </c>
      <c r="V7" s="52">
        <f>+U7/T7-1</f>
        <v>0.13346318054455186</v>
      </c>
      <c r="W7" s="71">
        <f>IF(Q7="","",1)</f>
        <v>1</v>
      </c>
      <c r="X7" s="51"/>
      <c r="Y7" s="90"/>
    </row>
    <row r="8" spans="1:25" ht="14.25" x14ac:dyDescent="0.2">
      <c r="A8" s="50" t="s">
        <v>1</v>
      </c>
      <c r="B8" s="51">
        <v>1417920.609419073</v>
      </c>
      <c r="C8" s="51">
        <v>1878616.7604034566</v>
      </c>
      <c r="D8" s="51">
        <v>1157224.7139760198</v>
      </c>
      <c r="E8" s="51">
        <v>1517052.7686055151</v>
      </c>
      <c r="F8" s="51">
        <v>1607273.0523547851</v>
      </c>
      <c r="G8" s="51">
        <v>1803878.2206693608</v>
      </c>
      <c r="H8" s="51">
        <v>1668790.4971614222</v>
      </c>
      <c r="I8" s="51">
        <v>1940126.4029136447</v>
      </c>
      <c r="J8" s="51">
        <v>1834907.8239326454</v>
      </c>
      <c r="K8" s="51">
        <v>1855958.6150000028</v>
      </c>
      <c r="L8" s="51">
        <v>1947041.2217695562</v>
      </c>
      <c r="M8" s="51">
        <v>2104545.1308742315</v>
      </c>
      <c r="N8" s="51">
        <v>2376767.7372395238</v>
      </c>
      <c r="O8" s="51">
        <v>1934833.59483988</v>
      </c>
      <c r="P8" s="51">
        <v>2398270.7726346091</v>
      </c>
      <c r="Q8" s="51">
        <v>2266400.8913320964</v>
      </c>
      <c r="R8" s="51">
        <v>2387903.5150189637</v>
      </c>
      <c r="S8" s="51">
        <v>2574904.2031428735</v>
      </c>
      <c r="T8" s="51">
        <v>3030179.3243299294</v>
      </c>
      <c r="U8" s="51">
        <v>2877466.6628036629</v>
      </c>
      <c r="V8" s="52">
        <f t="shared" ref="V8:V18" si="0">+U8/T8-1</f>
        <v>-5.0397235668564355E-2</v>
      </c>
      <c r="W8" s="71">
        <f t="shared" ref="W8:W12" si="1">IF(Q8="","",1)</f>
        <v>1</v>
      </c>
      <c r="X8" s="51"/>
      <c r="Y8" s="90"/>
    </row>
    <row r="9" spans="1:25" ht="14.25" x14ac:dyDescent="0.2">
      <c r="A9" s="50" t="s">
        <v>2</v>
      </c>
      <c r="B9" s="51">
        <v>1391405.2889830689</v>
      </c>
      <c r="C9" s="51">
        <v>1484110.18422462</v>
      </c>
      <c r="D9" s="51">
        <v>1485287.5865800481</v>
      </c>
      <c r="E9" s="51">
        <v>1821156.234582375</v>
      </c>
      <c r="F9" s="51">
        <v>1453484.9251317773</v>
      </c>
      <c r="G9" s="51">
        <v>1667622.236128628</v>
      </c>
      <c r="H9" s="51">
        <v>1720377.7231893111</v>
      </c>
      <c r="I9" s="51">
        <v>2018540.4090301944</v>
      </c>
      <c r="J9" s="51">
        <v>2258432.3993417257</v>
      </c>
      <c r="K9" s="51">
        <v>1906808.7550000031</v>
      </c>
      <c r="L9" s="51">
        <v>2096211.9766791842</v>
      </c>
      <c r="M9" s="51">
        <v>2114004.8060009517</v>
      </c>
      <c r="N9" s="51">
        <v>2460512.9816849711</v>
      </c>
      <c r="O9" s="51">
        <v>2395753.2776396209</v>
      </c>
      <c r="P9" s="51">
        <v>1844508.9725592269</v>
      </c>
      <c r="Q9" s="51">
        <v>2343874.0144726913</v>
      </c>
      <c r="R9" s="51">
        <v>2939546.4452428147</v>
      </c>
      <c r="S9" s="51">
        <v>2550787.6315510031</v>
      </c>
      <c r="T9" s="51">
        <v>2880597.2443829002</v>
      </c>
      <c r="U9" s="51">
        <v>2807668.4180143392</v>
      </c>
      <c r="V9" s="52">
        <f t="shared" si="0"/>
        <v>-2.5317258950646626E-2</v>
      </c>
      <c r="W9" s="71">
        <f t="shared" si="1"/>
        <v>1</v>
      </c>
      <c r="X9" s="51"/>
      <c r="Y9" s="90"/>
    </row>
    <row r="10" spans="1:25" ht="14.25" x14ac:dyDescent="0.2">
      <c r="A10" s="50" t="s">
        <v>3</v>
      </c>
      <c r="B10" s="51">
        <v>1511025.8945920505</v>
      </c>
      <c r="C10" s="51">
        <v>1481028.6443642539</v>
      </c>
      <c r="D10" s="51">
        <v>1583586.0571421504</v>
      </c>
      <c r="E10" s="51">
        <v>1489328.0511848594</v>
      </c>
      <c r="F10" s="51">
        <v>1193649.2281487077</v>
      </c>
      <c r="G10" s="51">
        <v>1725103.7869917711</v>
      </c>
      <c r="H10" s="51">
        <v>1649492.2509460028</v>
      </c>
      <c r="I10" s="51">
        <v>2046673.9604541135</v>
      </c>
      <c r="J10" s="51">
        <v>2353213.8720018473</v>
      </c>
      <c r="K10" s="51">
        <v>2033760.3450000023</v>
      </c>
      <c r="L10" s="51">
        <v>1974734.5537748344</v>
      </c>
      <c r="M10" s="51">
        <v>2210667.2414284698</v>
      </c>
      <c r="N10" s="51">
        <v>2440934.4878877169</v>
      </c>
      <c r="O10" s="51">
        <v>2697626.311785487</v>
      </c>
      <c r="P10" s="51">
        <v>2047139.034592113</v>
      </c>
      <c r="Q10" s="51">
        <v>2569166.5115755117</v>
      </c>
      <c r="R10" s="51">
        <v>2575397.3003936489</v>
      </c>
      <c r="S10" s="51">
        <v>2942576.322301995</v>
      </c>
      <c r="T10" s="51">
        <v>2440441.246210136</v>
      </c>
      <c r="U10" s="51">
        <v>2747625.9931317009</v>
      </c>
      <c r="V10" s="52">
        <f t="shared" si="0"/>
        <v>0.12587262545189515</v>
      </c>
      <c r="W10" s="71">
        <f t="shared" si="1"/>
        <v>1</v>
      </c>
      <c r="X10" s="51"/>
      <c r="Y10" s="90"/>
    </row>
    <row r="11" spans="1:25" ht="14.25" x14ac:dyDescent="0.2">
      <c r="A11" s="50" t="s">
        <v>4</v>
      </c>
      <c r="B11" s="51">
        <v>1597383.0553956355</v>
      </c>
      <c r="C11" s="51">
        <v>1737200.4992350882</v>
      </c>
      <c r="D11" s="51">
        <v>1570020.3343513377</v>
      </c>
      <c r="E11" s="51">
        <v>1702112.4464316829</v>
      </c>
      <c r="F11" s="51">
        <v>1333289.3303290352</v>
      </c>
      <c r="G11" s="51">
        <v>2167286.9313751087</v>
      </c>
      <c r="H11" s="51">
        <v>1759736.6019279375</v>
      </c>
      <c r="I11" s="51">
        <v>1949453.7863859225</v>
      </c>
      <c r="J11" s="51">
        <v>2000297.4052336523</v>
      </c>
      <c r="K11" s="51">
        <v>2028756.3211789911</v>
      </c>
      <c r="L11" s="51">
        <v>2184445.4207007922</v>
      </c>
      <c r="M11" s="51">
        <v>2372629.9337657243</v>
      </c>
      <c r="N11" s="51">
        <v>2053346.1331256975</v>
      </c>
      <c r="O11" s="51">
        <v>2625356.7840170884</v>
      </c>
      <c r="P11" s="51">
        <v>2446725.1348318188</v>
      </c>
      <c r="Q11" s="51">
        <v>2111266.3296858268</v>
      </c>
      <c r="R11" s="51">
        <v>2583958.8199628526</v>
      </c>
      <c r="S11" s="51">
        <v>2913865.6275305091</v>
      </c>
      <c r="T11" s="51">
        <v>2485994.3611930497</v>
      </c>
      <c r="U11" s="51">
        <v>2943110.1053375984</v>
      </c>
      <c r="V11" s="52">
        <f t="shared" si="0"/>
        <v>0.18387642034923002</v>
      </c>
      <c r="W11" s="71">
        <f t="shared" si="1"/>
        <v>1</v>
      </c>
      <c r="X11" s="51"/>
      <c r="Y11" s="90"/>
    </row>
    <row r="12" spans="1:25" ht="14.25" x14ac:dyDescent="0.2">
      <c r="A12" s="50" t="s">
        <v>5</v>
      </c>
      <c r="B12" s="51">
        <v>1664241.7750180876</v>
      </c>
      <c r="C12" s="51">
        <v>1649875.2723644222</v>
      </c>
      <c r="D12" s="51">
        <v>1519718.3782859738</v>
      </c>
      <c r="E12" s="51">
        <v>1885097.0440196341</v>
      </c>
      <c r="F12" s="51">
        <v>1493166.4925594297</v>
      </c>
      <c r="G12" s="51">
        <v>1926180.8903395431</v>
      </c>
      <c r="H12" s="51">
        <v>1768874.2680342016</v>
      </c>
      <c r="I12" s="51">
        <v>2026976.5091928979</v>
      </c>
      <c r="J12" s="51">
        <v>1817027.8924850193</v>
      </c>
      <c r="K12" s="51">
        <v>2262932.9982828046</v>
      </c>
      <c r="L12" s="51">
        <v>2254925.6418355592</v>
      </c>
      <c r="M12" s="51">
        <v>2295081.7418012507</v>
      </c>
      <c r="N12" s="51">
        <v>2115368.1391606112</v>
      </c>
      <c r="O12" s="51">
        <v>2553962.4370767395</v>
      </c>
      <c r="P12" s="51">
        <v>2260740.5135469753</v>
      </c>
      <c r="Q12" s="51">
        <v>2313536.1362376916</v>
      </c>
      <c r="R12" s="51">
        <v>2613793.614154913</v>
      </c>
      <c r="S12" s="51">
        <v>2800860.5637257025</v>
      </c>
      <c r="T12" s="51">
        <v>2700084.45389619</v>
      </c>
      <c r="U12" s="51">
        <v>3253056.300117902</v>
      </c>
      <c r="V12" s="52">
        <f t="shared" si="0"/>
        <v>0.2047979815682357</v>
      </c>
      <c r="W12" s="71">
        <f t="shared" si="1"/>
        <v>1</v>
      </c>
      <c r="X12" s="51"/>
      <c r="Y12" s="90"/>
    </row>
    <row r="13" spans="1:25" ht="14.25" x14ac:dyDescent="0.2">
      <c r="A13" s="50" t="s">
        <v>6</v>
      </c>
      <c r="B13" s="51">
        <v>1746601.4354332492</v>
      </c>
      <c r="C13" s="51">
        <v>1317580.8815125041</v>
      </c>
      <c r="D13" s="51">
        <v>1338661.6856418112</v>
      </c>
      <c r="E13" s="51">
        <v>1878304.1271693292</v>
      </c>
      <c r="F13" s="51">
        <v>1680573.6620383465</v>
      </c>
      <c r="G13" s="51">
        <v>1879607.6797771254</v>
      </c>
      <c r="H13" s="51">
        <v>1932555.1346131505</v>
      </c>
      <c r="I13" s="51">
        <v>2135666.2107443451</v>
      </c>
      <c r="J13" s="51">
        <v>1919410.88</v>
      </c>
      <c r="K13" s="51">
        <v>2419522.632512826</v>
      </c>
      <c r="L13" s="51">
        <v>2432860.5990263405</v>
      </c>
      <c r="M13" s="51">
        <v>2279543.6048729895</v>
      </c>
      <c r="N13" s="51">
        <v>1952680.1131328838</v>
      </c>
      <c r="O13" s="51">
        <v>2666207.1361969607</v>
      </c>
      <c r="P13" s="51">
        <v>2300688.8435534341</v>
      </c>
      <c r="Q13" s="51">
        <v>2514584.1672567055</v>
      </c>
      <c r="R13" s="51">
        <v>2353648.2187355203</v>
      </c>
      <c r="S13" s="51">
        <v>2702544.9217827744</v>
      </c>
      <c r="T13" s="51">
        <v>2692504.9030865622</v>
      </c>
      <c r="U13" s="51">
        <v>3104855.6157449665</v>
      </c>
      <c r="V13" s="52">
        <f t="shared" si="0"/>
        <v>0.15314761811044608</v>
      </c>
      <c r="W13" s="71"/>
      <c r="X13" s="51"/>
      <c r="Y13" s="90"/>
    </row>
    <row r="14" spans="1:25" ht="14.25" x14ac:dyDescent="0.2">
      <c r="A14" s="50" t="s">
        <v>7</v>
      </c>
      <c r="B14" s="51">
        <v>1649974.9127811471</v>
      </c>
      <c r="C14" s="51">
        <v>1512105.484795281</v>
      </c>
      <c r="D14" s="51">
        <v>1848358.0683482911</v>
      </c>
      <c r="E14" s="51">
        <v>1902999.4102686411</v>
      </c>
      <c r="F14" s="51">
        <v>1847918.3707295321</v>
      </c>
      <c r="G14" s="51">
        <v>1807323.5851706113</v>
      </c>
      <c r="H14" s="51">
        <v>1737808.696426423</v>
      </c>
      <c r="I14" s="51">
        <v>2107181.5002788794</v>
      </c>
      <c r="J14" s="51">
        <v>2202400.7599999998</v>
      </c>
      <c r="K14" s="51">
        <v>2112874.9286385207</v>
      </c>
      <c r="L14" s="51">
        <v>2066629.4157018322</v>
      </c>
      <c r="M14" s="51">
        <v>2370563.3302978077</v>
      </c>
      <c r="N14" s="51">
        <v>1979055.0479614155</v>
      </c>
      <c r="O14" s="51">
        <v>2487064.4235712592</v>
      </c>
      <c r="P14" s="51">
        <v>2534269.0361918407</v>
      </c>
      <c r="Q14" s="51">
        <v>2631735.4287929917</v>
      </c>
      <c r="R14" s="51">
        <v>2473174.9284958248</v>
      </c>
      <c r="S14" s="51">
        <v>2830448.603685725</v>
      </c>
      <c r="T14" s="51">
        <v>2676558.459925185</v>
      </c>
      <c r="U14" s="51">
        <v>3270718.0030229921</v>
      </c>
      <c r="V14" s="52">
        <f t="shared" si="0"/>
        <v>0.22198638736790932</v>
      </c>
      <c r="W14" s="71"/>
      <c r="X14" s="51"/>
      <c r="Y14" s="90"/>
    </row>
    <row r="15" spans="1:25" ht="14.25" x14ac:dyDescent="0.2">
      <c r="A15" s="50" t="s">
        <v>8</v>
      </c>
      <c r="B15" s="51">
        <v>1559781.1388675189</v>
      </c>
      <c r="C15" s="51">
        <v>1490673.653876778</v>
      </c>
      <c r="D15" s="51">
        <v>1462940.7092657499</v>
      </c>
      <c r="E15" s="51">
        <v>1688583.2889314124</v>
      </c>
      <c r="F15" s="51">
        <v>1599618.1087799708</v>
      </c>
      <c r="G15" s="51">
        <v>2036329.2574338072</v>
      </c>
      <c r="H15" s="51">
        <v>1732344.7422242579</v>
      </c>
      <c r="I15" s="51">
        <v>2078711.1280128488</v>
      </c>
      <c r="J15" s="51">
        <v>1727401.5550000027</v>
      </c>
      <c r="K15" s="51">
        <v>2186512.4344358006</v>
      </c>
      <c r="L15" s="51">
        <v>2229505.6926137726</v>
      </c>
      <c r="M15" s="51">
        <v>2547331.4714121111</v>
      </c>
      <c r="N15" s="51">
        <v>2209714.8387626517</v>
      </c>
      <c r="O15" s="51">
        <v>2389827.5122322119</v>
      </c>
      <c r="P15" s="51">
        <v>2653277.069033084</v>
      </c>
      <c r="Q15" s="51">
        <v>2590518.9249882037</v>
      </c>
      <c r="R15" s="51">
        <v>2592171.9171412596</v>
      </c>
      <c r="S15" s="51">
        <v>2671863.7059720512</v>
      </c>
      <c r="T15" s="51">
        <v>2633756.7064118162</v>
      </c>
      <c r="U15" s="51">
        <v>3134442.9258191651</v>
      </c>
      <c r="V15" s="52">
        <f t="shared" si="0"/>
        <v>0.19010344356729703</v>
      </c>
      <c r="W15" s="71"/>
      <c r="Y15" s="90"/>
    </row>
    <row r="16" spans="1:25" ht="14.25" x14ac:dyDescent="0.2">
      <c r="A16" s="50" t="s">
        <v>9</v>
      </c>
      <c r="B16" s="51">
        <v>1791745.8572677658</v>
      </c>
      <c r="C16" s="51">
        <v>1722876.9607978074</v>
      </c>
      <c r="D16" s="51">
        <v>1653994.3523438962</v>
      </c>
      <c r="E16" s="51">
        <v>1886491.0957215205</v>
      </c>
      <c r="F16" s="51">
        <v>1670250.3663862832</v>
      </c>
      <c r="G16" s="51">
        <v>1857831.2209952713</v>
      </c>
      <c r="H16" s="51">
        <v>1774027.7825859224</v>
      </c>
      <c r="I16" s="51">
        <v>2296310.1780722751</v>
      </c>
      <c r="J16" s="51">
        <v>1714287.2</v>
      </c>
      <c r="K16" s="51">
        <v>2087135.2836876581</v>
      </c>
      <c r="L16" s="51">
        <v>2057838.7893301963</v>
      </c>
      <c r="M16" s="51">
        <v>2362426.538796681</v>
      </c>
      <c r="N16" s="51">
        <v>2216913.017211847</v>
      </c>
      <c r="O16" s="51">
        <v>2585830.147044817</v>
      </c>
      <c r="P16" s="51">
        <v>2387113.7695557438</v>
      </c>
      <c r="Q16" s="51">
        <v>2602027.0879137125</v>
      </c>
      <c r="R16" s="51">
        <v>2434440.0590346069</v>
      </c>
      <c r="S16" s="51">
        <v>2864109.7338533592</v>
      </c>
      <c r="T16" s="51">
        <v>2872579.4438483845</v>
      </c>
      <c r="U16" s="51">
        <v>2857313.0147589492</v>
      </c>
      <c r="V16" s="52">
        <f t="shared" si="0"/>
        <v>-5.3145367736054938E-3</v>
      </c>
      <c r="W16" s="71"/>
      <c r="Y16" s="90"/>
    </row>
    <row r="17" spans="1:25" ht="14.25" x14ac:dyDescent="0.2">
      <c r="A17" s="50" t="s">
        <v>10</v>
      </c>
      <c r="B17" s="51">
        <v>1610984.4293447256</v>
      </c>
      <c r="C17" s="51">
        <v>1516175.2016325251</v>
      </c>
      <c r="D17" s="51">
        <v>1626237.6402940166</v>
      </c>
      <c r="E17" s="51">
        <v>1586235.2124418642</v>
      </c>
      <c r="F17" s="51">
        <v>1760053.8058233834</v>
      </c>
      <c r="G17" s="51">
        <v>1695498.6995050304</v>
      </c>
      <c r="H17" s="51">
        <v>1795855.6623039918</v>
      </c>
      <c r="I17" s="51">
        <v>2031805.9269037764</v>
      </c>
      <c r="J17" s="51">
        <v>1579110.97</v>
      </c>
      <c r="K17" s="51">
        <v>1946552.9280289395</v>
      </c>
      <c r="L17" s="51">
        <v>2470458.9705281164</v>
      </c>
      <c r="M17" s="51">
        <v>2507551.1932698945</v>
      </c>
      <c r="N17" s="51">
        <v>2431982.2705520508</v>
      </c>
      <c r="O17" s="51">
        <v>2486255.8959852732</v>
      </c>
      <c r="P17" s="51">
        <v>2726327.0554344878</v>
      </c>
      <c r="Q17" s="51">
        <v>2539181.6109330254</v>
      </c>
      <c r="R17" s="51">
        <v>2763657.1650511036</v>
      </c>
      <c r="S17" s="51">
        <v>3112730.0459679672</v>
      </c>
      <c r="T17" s="51">
        <v>2930531.4763200409</v>
      </c>
      <c r="U17" s="51">
        <v>3521482.6986302179</v>
      </c>
      <c r="V17" s="52">
        <f t="shared" si="0"/>
        <v>0.20165325883216689</v>
      </c>
      <c r="W17" s="71"/>
      <c r="Y17" s="90"/>
    </row>
    <row r="18" spans="1:25" ht="14.25" x14ac:dyDescent="0.2">
      <c r="A18" s="50" t="s">
        <v>11</v>
      </c>
      <c r="B18" s="51">
        <v>1450170.2815442104</v>
      </c>
      <c r="C18" s="51">
        <v>1407251.7717713937</v>
      </c>
      <c r="D18" s="51">
        <v>1903555.2026848681</v>
      </c>
      <c r="E18" s="51">
        <v>1713288.6274856229</v>
      </c>
      <c r="F18" s="51">
        <v>1990447.1308626195</v>
      </c>
      <c r="G18" s="51">
        <v>1716835.4606681268</v>
      </c>
      <c r="H18" s="51">
        <v>1812735.0722011656</v>
      </c>
      <c r="I18" s="51">
        <v>2196817.2474026293</v>
      </c>
      <c r="J18" s="51">
        <v>2070684.345000003</v>
      </c>
      <c r="K18" s="51">
        <v>2022148.5106669657</v>
      </c>
      <c r="L18" s="51">
        <v>2238532.3738644277</v>
      </c>
      <c r="M18" s="51">
        <v>2352564.2069444521</v>
      </c>
      <c r="N18" s="51">
        <v>2606080.7424177621</v>
      </c>
      <c r="O18" s="51">
        <v>1959651.5368680083</v>
      </c>
      <c r="P18" s="51">
        <v>2505434.9516692813</v>
      </c>
      <c r="Q18" s="51">
        <v>2472610.0082905684</v>
      </c>
      <c r="R18" s="51">
        <v>2079001.0846273687</v>
      </c>
      <c r="S18" s="51">
        <v>3234742.0680308663</v>
      </c>
      <c r="T18" s="51">
        <v>2636935.1504487991</v>
      </c>
      <c r="U18" s="51">
        <v>3257821.8969802991</v>
      </c>
      <c r="V18" s="52">
        <f t="shared" si="0"/>
        <v>0.23545772311686419</v>
      </c>
      <c r="W18" s="71"/>
      <c r="Y18" s="90"/>
    </row>
    <row r="19" spans="1:25" ht="32.25" customHeight="1" x14ac:dyDescent="0.25">
      <c r="A19" s="74" t="s">
        <v>25</v>
      </c>
      <c r="B19" s="53">
        <f>AVERAGE(B7:B18)</f>
        <v>1557344.9763852067</v>
      </c>
      <c r="C19" s="53">
        <f>AVERAGE(C7:C18)</f>
        <v>1592829.0008140972</v>
      </c>
      <c r="D19" s="53">
        <f>AVERAGE(D7:D18)</f>
        <v>1544179.338815067</v>
      </c>
      <c r="E19" s="53">
        <f t="shared" ref="E19:V19" si="2">SUMPRODUCT(E7:E18,$W$7:$W$18)/SUM($W$7:$W$18)</f>
        <v>1714924.0101050811</v>
      </c>
      <c r="F19" s="53">
        <f t="shared" si="2"/>
        <v>1430054.191663685</v>
      </c>
      <c r="G19" s="53">
        <f t="shared" si="2"/>
        <v>1876538.7854130715</v>
      </c>
      <c r="H19" s="53">
        <f t="shared" si="2"/>
        <v>1713130.6349594092</v>
      </c>
      <c r="I19" s="53">
        <f t="shared" si="2"/>
        <v>1953406.5843060489</v>
      </c>
      <c r="J19" s="53">
        <f t="shared" si="2"/>
        <v>2074167.4029634297</v>
      </c>
      <c r="K19" s="53">
        <f t="shared" si="2"/>
        <v>2029055.7240769679</v>
      </c>
      <c r="L19" s="53">
        <f t="shared" si="2"/>
        <v>2104122.4702173765</v>
      </c>
      <c r="M19" s="53">
        <f t="shared" si="2"/>
        <v>2234856.828891723</v>
      </c>
      <c r="N19" s="53">
        <f t="shared" si="2"/>
        <v>2250636.4372809459</v>
      </c>
      <c r="O19" s="53">
        <f t="shared" si="2"/>
        <v>2466849.9221379342</v>
      </c>
      <c r="P19" s="53">
        <f t="shared" si="2"/>
        <v>2174607.3095755954</v>
      </c>
      <c r="Q19" s="53">
        <f t="shared" si="2"/>
        <v>2377427.2032003324</v>
      </c>
      <c r="R19" s="53">
        <f t="shared" si="2"/>
        <v>2640768.2150112917</v>
      </c>
      <c r="S19" s="53">
        <f t="shared" si="2"/>
        <v>2733568.3778452771</v>
      </c>
      <c r="T19" s="53">
        <f t="shared" si="2"/>
        <v>2655906.8085127161</v>
      </c>
      <c r="U19" s="53">
        <f t="shared" si="2"/>
        <v>2891189.2759361747</v>
      </c>
      <c r="V19" s="53"/>
      <c r="Y19" s="90"/>
    </row>
    <row r="20" spans="1:25" ht="15" x14ac:dyDescent="0.2">
      <c r="A20" s="74" t="s">
        <v>27</v>
      </c>
      <c r="B20" s="54">
        <f>SUM(B7:B18)</f>
        <v>18688139.716622479</v>
      </c>
      <c r="C20" s="54">
        <f>SUM(C7:C18)</f>
        <v>19113948.009769168</v>
      </c>
      <c r="D20" s="54">
        <f>SUM(D7:D18)</f>
        <v>18530152.065780804</v>
      </c>
      <c r="E20" s="54">
        <f>SUM(E7:E18)</f>
        <v>20945445.822648875</v>
      </c>
      <c r="F20" s="54">
        <f t="shared" ref="F20:L20" si="3">SUM(F7:F18)</f>
        <v>19129186.594602246</v>
      </c>
      <c r="G20" s="54">
        <f t="shared" si="3"/>
        <v>22252658.616028402</v>
      </c>
      <c r="H20" s="54">
        <f t="shared" si="3"/>
        <v>21064110.900111366</v>
      </c>
      <c r="I20" s="54">
        <f t="shared" si="3"/>
        <v>24566931.697251048</v>
      </c>
      <c r="J20" s="54">
        <f t="shared" si="3"/>
        <v>23658300.127780579</v>
      </c>
      <c r="K20" s="54">
        <f t="shared" si="3"/>
        <v>24949081.06243252</v>
      </c>
      <c r="L20" s="54">
        <f t="shared" si="3"/>
        <v>26120560.662368946</v>
      </c>
      <c r="M20" s="54">
        <f t="shared" ref="M20:U20" si="4">SUM(M7:M18)</f>
        <v>27829121.318944272</v>
      </c>
      <c r="N20" s="54">
        <f t="shared" si="4"/>
        <v>26900244.653724283</v>
      </c>
      <c r="O20" s="54">
        <f t="shared" si="4"/>
        <v>29375936.184726134</v>
      </c>
      <c r="P20" s="54">
        <f t="shared" si="4"/>
        <v>28154754.582891442</v>
      </c>
      <c r="Q20" s="54">
        <f t="shared" si="4"/>
        <v>29615220.447377197</v>
      </c>
      <c r="R20" s="54">
        <f t="shared" si="4"/>
        <v>30540702.663153432</v>
      </c>
      <c r="S20" s="54">
        <f t="shared" si="4"/>
        <v>33817849.346364409</v>
      </c>
      <c r="T20" s="54">
        <f t="shared" si="4"/>
        <v>32378306.991117086</v>
      </c>
      <c r="U20" s="54">
        <f t="shared" si="4"/>
        <v>36493769.810573637</v>
      </c>
      <c r="V20" s="54"/>
      <c r="Y20" s="90"/>
    </row>
    <row r="21" spans="1:25" ht="15" x14ac:dyDescent="0.25">
      <c r="A21" s="75" t="s">
        <v>16</v>
      </c>
      <c r="B21" s="55"/>
      <c r="C21" s="56">
        <f>+(C19/B19-1)*100</f>
        <v>2.2784948079553669</v>
      </c>
      <c r="D21" s="56">
        <f>+(D19/C19-1)*100</f>
        <v>-3.0542928320720808</v>
      </c>
      <c r="E21" s="56">
        <f>+(E19/D19-1)*100</f>
        <v>11.057308370738594</v>
      </c>
      <c r="F21" s="56">
        <f>+(F19/E19-1)*100</f>
        <v>-16.611221066520653</v>
      </c>
      <c r="G21" s="56">
        <f t="shared" ref="G21:L21" si="5">+(G19/F19-1)*100</f>
        <v>31.221515684657987</v>
      </c>
      <c r="H21" s="56">
        <f t="shared" si="5"/>
        <v>-8.7079548647694072</v>
      </c>
      <c r="I21" s="56">
        <f t="shared" si="5"/>
        <v>14.025547406799642</v>
      </c>
      <c r="J21" s="56">
        <f t="shared" si="5"/>
        <v>6.1820626400868495</v>
      </c>
      <c r="K21" s="56">
        <f t="shared" si="5"/>
        <v>-2.1749295077152064</v>
      </c>
      <c r="L21" s="56">
        <f t="shared" si="5"/>
        <v>3.6995901714112378</v>
      </c>
      <c r="M21" s="56">
        <f t="shared" ref="M21:T21" si="6">+(M19/L19-1)*100</f>
        <v>6.2132485406536375</v>
      </c>
      <c r="N21" s="56">
        <f t="shared" si="6"/>
        <v>0.70606797649084285</v>
      </c>
      <c r="O21" s="56">
        <f t="shared" si="6"/>
        <v>9.6067708349288683</v>
      </c>
      <c r="P21" s="56">
        <f t="shared" si="6"/>
        <v>-11.846793351298091</v>
      </c>
      <c r="Q21" s="56">
        <f t="shared" si="6"/>
        <v>9.3267364977412939</v>
      </c>
      <c r="R21" s="56">
        <f t="shared" si="6"/>
        <v>11.076722410531325</v>
      </c>
      <c r="S21" s="56">
        <f t="shared" si="6"/>
        <v>3.514135103053273</v>
      </c>
      <c r="T21" s="56">
        <f t="shared" si="6"/>
        <v>-2.8410326210232761</v>
      </c>
      <c r="U21" s="56"/>
      <c r="V21" s="57"/>
      <c r="Y21" s="90"/>
    </row>
    <row r="22" spans="1:25" ht="14.25" customHeight="1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Y22" s="90"/>
    </row>
    <row r="23" spans="1:25" ht="14.2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Y23" s="90"/>
    </row>
    <row r="24" spans="1:25" ht="14.2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Y24" s="90"/>
    </row>
    <row r="25" spans="1: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Y25" s="90"/>
    </row>
  </sheetData>
  <mergeCells count="2">
    <mergeCell ref="A4:V4"/>
    <mergeCell ref="A22:V24"/>
  </mergeCells>
  <phoneticPr fontId="7" type="noConversion"/>
  <pageMargins left="1.1000000000000001" right="0.51181102362204722" top="0.98425196850393704" bottom="0.98425196850393704" header="0" footer="0"/>
  <pageSetup orientation="landscape" r:id="rId1"/>
  <headerFooter alignWithMargins="0"/>
  <ignoredErrors>
    <ignoredError sqref="T19:T20 O19:S19 O20:S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499984740745262"/>
  </sheetPr>
  <dimension ref="A1:AD43"/>
  <sheetViews>
    <sheetView showGridLines="0" tabSelected="1" zoomScale="80" zoomScaleNormal="80" workbookViewId="0">
      <pane xSplit="9" ySplit="26" topLeftCell="K27" activePane="bottomRight" state="frozen"/>
      <selection pane="topRight" activeCell="J1" sqref="J1"/>
      <selection pane="bottomLeft" activeCell="A27" sqref="A27"/>
      <selection pane="bottomRight" activeCell="U12" sqref="U12"/>
    </sheetView>
  </sheetViews>
  <sheetFormatPr baseColWidth="10" defaultColWidth="9.85546875" defaultRowHeight="14.25" x14ac:dyDescent="0.2"/>
  <cols>
    <col min="1" max="1" width="22.42578125" style="1" customWidth="1"/>
    <col min="2" max="2" width="14.42578125" style="1" hidden="1" customWidth="1"/>
    <col min="3" max="4" width="14.42578125" style="2" hidden="1" customWidth="1"/>
    <col min="5" max="7" width="14.42578125" style="1" hidden="1" customWidth="1"/>
    <col min="8" max="8" width="0.28515625" style="1" customWidth="1"/>
    <col min="9" max="9" width="14.42578125" style="1" hidden="1" customWidth="1"/>
    <col min="10" max="18" width="14.42578125" style="1" customWidth="1"/>
    <col min="19" max="19" width="15.140625" style="1" customWidth="1"/>
    <col min="20" max="20" width="0.140625" style="1" customWidth="1"/>
    <col min="21" max="21" width="15" style="1" bestFit="1" customWidth="1"/>
    <col min="22" max="22" width="13.42578125" style="1" customWidth="1"/>
    <col min="23" max="23" width="15" style="1" bestFit="1" customWidth="1"/>
    <col min="24" max="24" width="13.7109375" style="1" bestFit="1" customWidth="1"/>
    <col min="25" max="25" width="15" style="1" bestFit="1" customWidth="1"/>
    <col min="26" max="26" width="13.7109375" style="1" bestFit="1" customWidth="1"/>
    <col min="27" max="27" width="12.28515625" style="1" bestFit="1" customWidth="1"/>
    <col min="28" max="28" width="11" style="1" bestFit="1" customWidth="1"/>
    <col min="29" max="29" width="10.85546875" style="1" bestFit="1" customWidth="1"/>
    <col min="30" max="16384" width="9.85546875" style="1"/>
  </cols>
  <sheetData>
    <row r="1" spans="1:29" ht="18" customHeight="1" x14ac:dyDescent="0.2">
      <c r="A1" s="103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9" x14ac:dyDescent="0.2">
      <c r="E2" s="3"/>
    </row>
    <row r="3" spans="1:29" ht="24" customHeight="1" x14ac:dyDescent="0.2">
      <c r="A3" s="104" t="s">
        <v>14</v>
      </c>
      <c r="B3" s="100">
        <v>2006</v>
      </c>
      <c r="C3" s="101"/>
      <c r="D3" s="102">
        <v>2007</v>
      </c>
      <c r="E3" s="102"/>
      <c r="F3" s="100">
        <v>2008</v>
      </c>
      <c r="G3" s="101"/>
      <c r="H3" s="100">
        <v>2009</v>
      </c>
      <c r="I3" s="101"/>
      <c r="J3" s="100">
        <v>2010</v>
      </c>
      <c r="K3" s="101"/>
      <c r="L3" s="100">
        <v>2011</v>
      </c>
      <c r="M3" s="101"/>
      <c r="N3" s="100">
        <v>2012</v>
      </c>
      <c r="O3" s="101"/>
      <c r="P3" s="100">
        <v>2013</v>
      </c>
      <c r="Q3" s="101"/>
      <c r="R3" s="100">
        <v>2014</v>
      </c>
      <c r="S3" s="101"/>
      <c r="T3" s="10" t="s">
        <v>15</v>
      </c>
      <c r="U3" s="100">
        <v>2015</v>
      </c>
      <c r="V3" s="101"/>
      <c r="W3" s="100">
        <v>2016</v>
      </c>
      <c r="X3" s="101"/>
      <c r="Y3" s="100">
        <v>2017</v>
      </c>
      <c r="Z3" s="101"/>
      <c r="AA3" s="100">
        <v>2018</v>
      </c>
      <c r="AB3" s="101"/>
    </row>
    <row r="4" spans="1:29" ht="24" customHeight="1" x14ac:dyDescent="0.2">
      <c r="A4" s="105"/>
      <c r="B4" s="27" t="s">
        <v>20</v>
      </c>
      <c r="C4" s="28" t="s">
        <v>21</v>
      </c>
      <c r="D4" s="9" t="s">
        <v>20</v>
      </c>
      <c r="E4" s="9" t="s">
        <v>21</v>
      </c>
      <c r="F4" s="27" t="s">
        <v>20</v>
      </c>
      <c r="G4" s="28" t="s">
        <v>21</v>
      </c>
      <c r="H4" s="27" t="s">
        <v>20</v>
      </c>
      <c r="I4" s="28" t="s">
        <v>21</v>
      </c>
      <c r="J4" s="27" t="s">
        <v>20</v>
      </c>
      <c r="K4" s="28" t="s">
        <v>21</v>
      </c>
      <c r="L4" s="27" t="s">
        <v>20</v>
      </c>
      <c r="M4" s="28" t="s">
        <v>21</v>
      </c>
      <c r="N4" s="27" t="s">
        <v>20</v>
      </c>
      <c r="O4" s="28" t="s">
        <v>21</v>
      </c>
      <c r="P4" s="27" t="s">
        <v>20</v>
      </c>
      <c r="Q4" s="28" t="s">
        <v>21</v>
      </c>
      <c r="R4" s="27" t="s">
        <v>20</v>
      </c>
      <c r="S4" s="28" t="s">
        <v>21</v>
      </c>
      <c r="T4" s="13"/>
      <c r="U4" s="78" t="s">
        <v>20</v>
      </c>
      <c r="V4" s="79" t="s">
        <v>21</v>
      </c>
      <c r="W4" s="81" t="s">
        <v>20</v>
      </c>
      <c r="X4" s="82" t="s">
        <v>21</v>
      </c>
      <c r="Y4" s="86" t="s">
        <v>20</v>
      </c>
      <c r="Z4" s="85" t="s">
        <v>21</v>
      </c>
      <c r="AA4" s="91" t="s">
        <v>20</v>
      </c>
      <c r="AB4" s="92" t="s">
        <v>21</v>
      </c>
    </row>
    <row r="5" spans="1:29" x14ac:dyDescent="0.2">
      <c r="A5" s="29" t="s">
        <v>0</v>
      </c>
      <c r="B5" s="30">
        <v>7790955.0000000009</v>
      </c>
      <c r="C5" s="31">
        <v>1193825</v>
      </c>
      <c r="D5" s="12">
        <v>8620153</v>
      </c>
      <c r="E5" s="12">
        <v>1285454</v>
      </c>
      <c r="F5" s="30">
        <v>8336535</v>
      </c>
      <c r="G5" s="31">
        <v>1417874</v>
      </c>
      <c r="H5" s="30">
        <v>9283467</v>
      </c>
      <c r="I5" s="31">
        <v>1042261</v>
      </c>
      <c r="J5" s="30">
        <v>8038796</v>
      </c>
      <c r="K5" s="31">
        <v>942766</v>
      </c>
      <c r="L5" s="30">
        <v>10119508</v>
      </c>
      <c r="M5" s="31">
        <v>891176</v>
      </c>
      <c r="N5" s="30">
        <v>9776847</v>
      </c>
      <c r="O5" s="31">
        <v>939421</v>
      </c>
      <c r="P5" s="30">
        <v>10145318.998102</v>
      </c>
      <c r="Q5" s="31">
        <v>902253</v>
      </c>
      <c r="R5" s="30">
        <v>10303980.140000001</v>
      </c>
      <c r="S5" s="31">
        <v>666894</v>
      </c>
      <c r="T5" s="13">
        <f>IF(P5="","",1)</f>
        <v>1</v>
      </c>
      <c r="U5" s="30">
        <v>11096488.699999999</v>
      </c>
      <c r="V5" s="31">
        <v>818241</v>
      </c>
      <c r="W5" s="30">
        <v>11591929.372759854</v>
      </c>
      <c r="X5" s="31">
        <v>847937</v>
      </c>
      <c r="Y5" s="30">
        <v>13367994</v>
      </c>
      <c r="Z5" s="31">
        <v>1300547</v>
      </c>
      <c r="AA5" s="30">
        <v>12848207.490137734</v>
      </c>
      <c r="AB5" s="31">
        <v>967069.38097810745</v>
      </c>
      <c r="AC5" s="87"/>
    </row>
    <row r="6" spans="1:29" x14ac:dyDescent="0.2">
      <c r="A6" s="29" t="s">
        <v>1</v>
      </c>
      <c r="B6" s="30">
        <v>7372061.0000000009</v>
      </c>
      <c r="C6" s="31">
        <v>1199955</v>
      </c>
      <c r="D6" s="12">
        <v>8457014</v>
      </c>
      <c r="E6" s="12">
        <v>1212281</v>
      </c>
      <c r="F6" s="30">
        <v>8250935</v>
      </c>
      <c r="G6" s="31">
        <v>1295123</v>
      </c>
      <c r="H6" s="30">
        <v>9299020</v>
      </c>
      <c r="I6" s="31">
        <v>1099964</v>
      </c>
      <c r="J6" s="30">
        <v>8163200</v>
      </c>
      <c r="K6" s="31">
        <v>928820</v>
      </c>
      <c r="L6" s="30">
        <v>10100665</v>
      </c>
      <c r="M6" s="31">
        <v>974278</v>
      </c>
      <c r="N6" s="30">
        <v>9910741</v>
      </c>
      <c r="O6" s="31">
        <v>944439</v>
      </c>
      <c r="P6" s="30">
        <v>10434633.998102</v>
      </c>
      <c r="Q6" s="31">
        <v>930053</v>
      </c>
      <c r="R6" s="30">
        <v>9974029.1400000006</v>
      </c>
      <c r="S6" s="31">
        <v>779196</v>
      </c>
      <c r="T6" s="13">
        <f t="shared" ref="T6:T16" si="0">IF(P6="","",1)</f>
        <v>1</v>
      </c>
      <c r="U6" s="30">
        <v>11016303.300000001</v>
      </c>
      <c r="V6" s="31">
        <v>954439</v>
      </c>
      <c r="W6" s="30">
        <v>11804217.372759854</v>
      </c>
      <c r="X6" s="31">
        <v>836138</v>
      </c>
      <c r="Y6" s="30">
        <v>12951856.237209899</v>
      </c>
      <c r="Z6" s="31">
        <v>1260061.7395350877</v>
      </c>
      <c r="AA6" s="30">
        <v>12659207.383534657</v>
      </c>
      <c r="AB6" s="31">
        <v>952843.56650260836</v>
      </c>
      <c r="AC6" s="87"/>
    </row>
    <row r="7" spans="1:29" x14ac:dyDescent="0.2">
      <c r="A7" s="29" t="s">
        <v>2</v>
      </c>
      <c r="B7" s="30">
        <v>7308389</v>
      </c>
      <c r="C7" s="31">
        <v>1049070</v>
      </c>
      <c r="D7" s="12">
        <v>8003263.9999999991</v>
      </c>
      <c r="E7" s="12">
        <v>1103343</v>
      </c>
      <c r="F7" s="30">
        <v>8316481</v>
      </c>
      <c r="G7" s="31">
        <v>1276987</v>
      </c>
      <c r="H7" s="30">
        <v>9562964</v>
      </c>
      <c r="I7" s="31">
        <v>1084041</v>
      </c>
      <c r="J7" s="30">
        <v>8660870</v>
      </c>
      <c r="K7" s="31">
        <v>952523</v>
      </c>
      <c r="L7" s="30">
        <v>9894852</v>
      </c>
      <c r="M7" s="31">
        <v>1012799</v>
      </c>
      <c r="N7" s="30">
        <v>10384036</v>
      </c>
      <c r="O7" s="31">
        <v>939014</v>
      </c>
      <c r="P7" s="30">
        <v>10451769.998102</v>
      </c>
      <c r="Q7" s="31">
        <v>939955</v>
      </c>
      <c r="R7" s="30">
        <v>10356993.140000001</v>
      </c>
      <c r="S7" s="31">
        <v>820841</v>
      </c>
      <c r="T7" s="13">
        <f t="shared" si="0"/>
        <v>1</v>
      </c>
      <c r="U7" s="30">
        <v>11430340.300000001</v>
      </c>
      <c r="V7" s="31">
        <v>980741</v>
      </c>
      <c r="W7" s="30">
        <v>12060705.997366689</v>
      </c>
      <c r="X7" s="31">
        <v>856305</v>
      </c>
      <c r="Y7" s="30">
        <v>13385759.323155699</v>
      </c>
      <c r="Z7" s="31">
        <v>1302275.3548851218</v>
      </c>
      <c r="AA7" s="30">
        <v>12433485.776345406</v>
      </c>
      <c r="AB7" s="31">
        <v>935853.7681120187</v>
      </c>
      <c r="AC7" s="87"/>
    </row>
    <row r="8" spans="1:29" x14ac:dyDescent="0.2">
      <c r="A8" s="29" t="s">
        <v>3</v>
      </c>
      <c r="B8" s="30">
        <v>6983181.0000000009</v>
      </c>
      <c r="C8" s="31">
        <v>998256</v>
      </c>
      <c r="D8" s="12">
        <v>7926896</v>
      </c>
      <c r="E8" s="12">
        <v>1038926.9999999999</v>
      </c>
      <c r="F8" s="30">
        <v>8604057</v>
      </c>
      <c r="G8" s="31">
        <v>1181934</v>
      </c>
      <c r="H8" s="30">
        <v>9561186</v>
      </c>
      <c r="I8" s="31">
        <v>1066240</v>
      </c>
      <c r="J8" s="30">
        <v>9216761</v>
      </c>
      <c r="K8" s="31">
        <v>1078695</v>
      </c>
      <c r="L8" s="30">
        <v>9322129</v>
      </c>
      <c r="M8" s="31">
        <v>1034243</v>
      </c>
      <c r="N8" s="30">
        <v>10335532</v>
      </c>
      <c r="O8" s="31">
        <v>955823</v>
      </c>
      <c r="P8" s="30">
        <v>10163615.29903388</v>
      </c>
      <c r="Q8" s="31">
        <v>1053227</v>
      </c>
      <c r="R8" s="30">
        <v>9940552</v>
      </c>
      <c r="S8" s="31">
        <v>791098.4</v>
      </c>
      <c r="T8" s="13">
        <f t="shared" si="0"/>
        <v>1</v>
      </c>
      <c r="U8" s="30">
        <v>11807639.100000001</v>
      </c>
      <c r="V8" s="31">
        <v>1243705</v>
      </c>
      <c r="W8" s="30">
        <v>11971091.997366689</v>
      </c>
      <c r="X8" s="31">
        <v>1097784.2726245769</v>
      </c>
      <c r="Y8" s="30">
        <v>13212907.797904408</v>
      </c>
      <c r="Z8" s="31">
        <v>1468100.8664338235</v>
      </c>
      <c r="AA8" s="30">
        <v>12592157.920976933</v>
      </c>
      <c r="AB8" s="31">
        <v>947796.83276170306</v>
      </c>
      <c r="AC8" s="87"/>
    </row>
    <row r="9" spans="1:29" x14ac:dyDescent="0.2">
      <c r="A9" s="29" t="s">
        <v>4</v>
      </c>
      <c r="B9" s="30">
        <v>6921336</v>
      </c>
      <c r="C9" s="31">
        <v>914558</v>
      </c>
      <c r="D9" s="12">
        <v>7992895</v>
      </c>
      <c r="E9" s="12">
        <v>946311</v>
      </c>
      <c r="F9" s="30">
        <v>8754108</v>
      </c>
      <c r="G9" s="31">
        <v>1121849</v>
      </c>
      <c r="H9" s="30">
        <v>9064869</v>
      </c>
      <c r="I9" s="31">
        <v>1029066</v>
      </c>
      <c r="J9" s="30">
        <v>9610547</v>
      </c>
      <c r="K9" s="31">
        <v>1102454</v>
      </c>
      <c r="L9" s="30">
        <v>8994762</v>
      </c>
      <c r="M9" s="31">
        <v>988350</v>
      </c>
      <c r="N9" s="30">
        <v>10342057</v>
      </c>
      <c r="O9" s="31">
        <v>957039</v>
      </c>
      <c r="P9" s="30">
        <v>10352960.30093188</v>
      </c>
      <c r="Q9" s="31">
        <v>1032602</v>
      </c>
      <c r="R9" s="30">
        <v>9891587</v>
      </c>
      <c r="S9" s="31">
        <v>849928.4</v>
      </c>
      <c r="T9" s="13">
        <f t="shared" si="0"/>
        <v>1</v>
      </c>
      <c r="U9" s="30">
        <v>11721603.040143374</v>
      </c>
      <c r="V9" s="31">
        <v>1184990.7</v>
      </c>
      <c r="W9" s="30">
        <v>11985652.629366688</v>
      </c>
      <c r="X9" s="31">
        <v>1176630.5846245768</v>
      </c>
      <c r="Y9" s="30">
        <v>13747493.980907492</v>
      </c>
      <c r="Z9" s="31">
        <v>1337467.8387489915</v>
      </c>
      <c r="AA9" s="30">
        <v>12786006.305681242</v>
      </c>
      <c r="AB9" s="31">
        <v>962387.5713953618</v>
      </c>
      <c r="AC9" s="87"/>
    </row>
    <row r="10" spans="1:29" x14ac:dyDescent="0.2">
      <c r="A10" s="29" t="s">
        <v>5</v>
      </c>
      <c r="B10" s="30">
        <v>7290133.0000000009</v>
      </c>
      <c r="C10" s="31">
        <v>942132</v>
      </c>
      <c r="D10" s="12">
        <v>7796487</v>
      </c>
      <c r="E10" s="12">
        <v>985117</v>
      </c>
      <c r="F10" s="30">
        <v>8637402</v>
      </c>
      <c r="G10" s="31">
        <v>1289361</v>
      </c>
      <c r="H10" s="30">
        <v>9091368</v>
      </c>
      <c r="I10" s="31">
        <v>1018167</v>
      </c>
      <c r="J10" s="30">
        <v>9262226</v>
      </c>
      <c r="K10" s="31">
        <v>1143936</v>
      </c>
      <c r="L10" s="30">
        <v>8825889</v>
      </c>
      <c r="M10" s="31">
        <v>951054</v>
      </c>
      <c r="N10" s="30">
        <v>10204701</v>
      </c>
      <c r="O10" s="31">
        <v>961705</v>
      </c>
      <c r="P10" s="30">
        <v>10195941.297347881</v>
      </c>
      <c r="Q10" s="31">
        <v>954252.10752688197</v>
      </c>
      <c r="R10" s="30">
        <v>9995185</v>
      </c>
      <c r="S10" s="31">
        <v>882671.4</v>
      </c>
      <c r="T10" s="13">
        <f t="shared" si="0"/>
        <v>1</v>
      </c>
      <c r="U10" s="30">
        <v>12182815.040143372</v>
      </c>
      <c r="V10" s="31">
        <v>1124120.36491</v>
      </c>
      <c r="W10" s="30">
        <v>12049008.079824289</v>
      </c>
      <c r="X10" s="31">
        <v>1118820.275906177</v>
      </c>
      <c r="Y10" s="30">
        <v>14014385.650103312</v>
      </c>
      <c r="Z10" s="31">
        <v>1363433.2273845635</v>
      </c>
      <c r="AA10" s="30">
        <v>13036797.319639599</v>
      </c>
      <c r="AB10" s="31">
        <v>981264.31438147463</v>
      </c>
      <c r="AC10" s="87"/>
    </row>
    <row r="11" spans="1:29" x14ac:dyDescent="0.2">
      <c r="A11" s="29" t="s">
        <v>6</v>
      </c>
      <c r="B11" s="30">
        <v>7380183</v>
      </c>
      <c r="C11" s="31">
        <v>1008625</v>
      </c>
      <c r="D11" s="12">
        <v>7922104</v>
      </c>
      <c r="E11" s="12">
        <v>1016685</v>
      </c>
      <c r="F11" s="30">
        <v>8335254</v>
      </c>
      <c r="G11" s="31">
        <v>1203767</v>
      </c>
      <c r="H11" s="30">
        <v>9055877</v>
      </c>
      <c r="I11" s="31">
        <v>1002491</v>
      </c>
      <c r="J11" s="30">
        <v>9279901</v>
      </c>
      <c r="K11" s="31">
        <v>1086852</v>
      </c>
      <c r="L11" s="30">
        <v>8156855</v>
      </c>
      <c r="M11" s="31">
        <v>914667</v>
      </c>
      <c r="N11" s="30">
        <v>9897451</v>
      </c>
      <c r="O11" s="31">
        <v>848555</v>
      </c>
      <c r="P11" s="30">
        <v>10637814.297347881</v>
      </c>
      <c r="Q11" s="31">
        <v>952468.10752688197</v>
      </c>
      <c r="R11" s="30">
        <v>9763632</v>
      </c>
      <c r="S11" s="31">
        <v>863987.4</v>
      </c>
      <c r="T11" s="13">
        <f t="shared" si="0"/>
        <v>1</v>
      </c>
      <c r="U11" s="30">
        <v>12056496.040143372</v>
      </c>
      <c r="V11" s="31">
        <v>1209498.8950622655</v>
      </c>
      <c r="W11" s="30">
        <v>11902762.881769806</v>
      </c>
      <c r="X11" s="31">
        <v>1122003.8111220982</v>
      </c>
      <c r="Y11" s="30">
        <v>13211307.916299952</v>
      </c>
      <c r="Z11" s="31">
        <v>1285303.3047623653</v>
      </c>
      <c r="AA11" s="30">
        <v>11672289.803714566</v>
      </c>
      <c r="AB11" s="31">
        <v>1135575.1265435703</v>
      </c>
      <c r="AC11" s="87"/>
    </row>
    <row r="12" spans="1:29" x14ac:dyDescent="0.2">
      <c r="A12" s="29" t="s">
        <v>7</v>
      </c>
      <c r="B12" s="30">
        <v>7654104</v>
      </c>
      <c r="C12" s="31">
        <v>1096801</v>
      </c>
      <c r="D12" s="12">
        <v>7767935</v>
      </c>
      <c r="E12" s="12">
        <v>1113993</v>
      </c>
      <c r="F12" s="30">
        <v>8288646</v>
      </c>
      <c r="G12" s="31">
        <v>1220064</v>
      </c>
      <c r="H12" s="30">
        <v>9189837</v>
      </c>
      <c r="I12" s="31">
        <v>964658</v>
      </c>
      <c r="J12" s="30">
        <v>9486215</v>
      </c>
      <c r="K12" s="31">
        <v>980119</v>
      </c>
      <c r="L12" s="30">
        <v>8286524</v>
      </c>
      <c r="M12" s="31">
        <v>881166</v>
      </c>
      <c r="N12" s="30">
        <v>10077249</v>
      </c>
      <c r="O12" s="31">
        <v>738812</v>
      </c>
      <c r="P12" s="30">
        <v>10777829.996415999</v>
      </c>
      <c r="Q12" s="31">
        <v>925407.11111111101</v>
      </c>
      <c r="R12" s="30">
        <v>10614919</v>
      </c>
      <c r="S12" s="31">
        <v>937174</v>
      </c>
      <c r="T12" s="13">
        <f t="shared" si="0"/>
        <v>1</v>
      </c>
      <c r="U12" s="30">
        <v>11427902.420788534</v>
      </c>
      <c r="V12" s="31">
        <v>940992</v>
      </c>
      <c r="W12" s="30">
        <v>12099117.997991715</v>
      </c>
      <c r="X12" s="31">
        <v>861530.001757249</v>
      </c>
      <c r="Y12" s="30">
        <v>13192545.337445876</v>
      </c>
      <c r="Z12" s="31">
        <v>1283477.9287466239</v>
      </c>
      <c r="AA12" s="30">
        <v>11049029.185512874</v>
      </c>
      <c r="AB12" s="31">
        <v>1074939.2729719125</v>
      </c>
      <c r="AC12" s="87"/>
    </row>
    <row r="13" spans="1:29" x14ac:dyDescent="0.2">
      <c r="A13" s="29" t="s">
        <v>8</v>
      </c>
      <c r="B13" s="30">
        <v>7614786</v>
      </c>
      <c r="C13" s="31">
        <v>1095319</v>
      </c>
      <c r="D13" s="12">
        <v>7717103</v>
      </c>
      <c r="E13" s="12">
        <v>1183347</v>
      </c>
      <c r="F13" s="30">
        <v>8404554</v>
      </c>
      <c r="G13" s="31">
        <v>1169877</v>
      </c>
      <c r="H13" s="30">
        <v>9163018</v>
      </c>
      <c r="I13" s="31">
        <v>987623</v>
      </c>
      <c r="J13" s="30">
        <v>9600731</v>
      </c>
      <c r="K13" s="31">
        <v>900183</v>
      </c>
      <c r="L13" s="30">
        <v>8777521</v>
      </c>
      <c r="M13" s="31">
        <v>825972</v>
      </c>
      <c r="N13" s="30">
        <v>9538595</v>
      </c>
      <c r="O13" s="31">
        <v>673936</v>
      </c>
      <c r="P13" s="30">
        <v>10658668.996415999</v>
      </c>
      <c r="Q13" s="31">
        <v>868637.11111111101</v>
      </c>
      <c r="R13" s="30">
        <v>10931804</v>
      </c>
      <c r="S13" s="31">
        <v>944550</v>
      </c>
      <c r="T13" s="13">
        <f t="shared" si="0"/>
        <v>1</v>
      </c>
      <c r="U13" s="30">
        <v>11537059.657347672</v>
      </c>
      <c r="V13" s="31">
        <v>1154570.3719065418</v>
      </c>
      <c r="W13" s="30">
        <v>12301454.85506288</v>
      </c>
      <c r="X13" s="31">
        <v>1114147.0025146492</v>
      </c>
      <c r="Y13" s="30">
        <v>12562464.534283685</v>
      </c>
      <c r="Z13" s="31">
        <v>1222178.5522047654</v>
      </c>
      <c r="AA13" s="30">
        <v>10581630.128604755</v>
      </c>
      <c r="AB13" s="31">
        <v>1029466.8976179449</v>
      </c>
      <c r="AC13" s="87"/>
    </row>
    <row r="14" spans="1:29" x14ac:dyDescent="0.2">
      <c r="A14" s="29" t="s">
        <v>9</v>
      </c>
      <c r="B14" s="30">
        <v>7814585.9999999991</v>
      </c>
      <c r="C14" s="31">
        <v>1097063</v>
      </c>
      <c r="D14" s="12">
        <v>7999460</v>
      </c>
      <c r="E14" s="12">
        <v>1235075</v>
      </c>
      <c r="F14" s="30">
        <v>8788034</v>
      </c>
      <c r="G14" s="31">
        <v>993658</v>
      </c>
      <c r="H14" s="30">
        <v>8876601</v>
      </c>
      <c r="I14" s="31">
        <v>989696</v>
      </c>
      <c r="J14" s="30">
        <v>10333988</v>
      </c>
      <c r="K14" s="31">
        <v>840399</v>
      </c>
      <c r="L14" s="30">
        <v>8706945</v>
      </c>
      <c r="M14" s="31">
        <v>745372</v>
      </c>
      <c r="N14" s="30">
        <v>9520163</v>
      </c>
      <c r="O14" s="31">
        <v>744280</v>
      </c>
      <c r="P14" s="30">
        <v>11016392</v>
      </c>
      <c r="Q14" s="31">
        <v>759013.00358422892</v>
      </c>
      <c r="R14" s="30">
        <v>11245692</v>
      </c>
      <c r="S14" s="31">
        <v>877813</v>
      </c>
      <c r="T14" s="13">
        <f t="shared" si="0"/>
        <v>1</v>
      </c>
      <c r="U14" s="30">
        <v>11157429.076702509</v>
      </c>
      <c r="V14" s="31">
        <v>1164030.3479652689</v>
      </c>
      <c r="W14" s="30">
        <v>12642742.037368333</v>
      </c>
      <c r="X14" s="31">
        <v>1209148.4806057897</v>
      </c>
      <c r="Y14" s="30">
        <v>12466864.79250318</v>
      </c>
      <c r="Z14" s="31">
        <v>1212877.8330917619</v>
      </c>
      <c r="AA14" s="30">
        <v>10762428.731016565</v>
      </c>
      <c r="AB14" s="31">
        <v>1047056.4536746631</v>
      </c>
      <c r="AC14" s="87"/>
    </row>
    <row r="15" spans="1:29" x14ac:dyDescent="0.2">
      <c r="A15" s="29" t="s">
        <v>10</v>
      </c>
      <c r="B15" s="30">
        <v>8326870.0000000009</v>
      </c>
      <c r="C15" s="31">
        <v>1214096</v>
      </c>
      <c r="D15" s="12">
        <v>8324385</v>
      </c>
      <c r="E15" s="12">
        <v>1275447</v>
      </c>
      <c r="F15" s="30">
        <v>9004440</v>
      </c>
      <c r="G15" s="31">
        <v>957321</v>
      </c>
      <c r="H15" s="30">
        <v>8233224</v>
      </c>
      <c r="I15" s="31">
        <v>1080665</v>
      </c>
      <c r="J15" s="30">
        <v>10665975</v>
      </c>
      <c r="K15" s="31">
        <v>802605</v>
      </c>
      <c r="L15" s="30">
        <v>9176324</v>
      </c>
      <c r="M15" s="31">
        <v>777435</v>
      </c>
      <c r="N15" s="30">
        <v>9583601</v>
      </c>
      <c r="O15" s="31">
        <v>868490</v>
      </c>
      <c r="P15" s="30">
        <v>10463443</v>
      </c>
      <c r="Q15" s="31">
        <v>667931.00358422892</v>
      </c>
      <c r="R15" s="30">
        <v>11398138</v>
      </c>
      <c r="S15" s="31">
        <v>890885</v>
      </c>
      <c r="T15" s="13">
        <f t="shared" si="0"/>
        <v>1</v>
      </c>
      <c r="U15" s="30">
        <v>8156127.0767025091</v>
      </c>
      <c r="V15" s="31">
        <v>846155.77882222505</v>
      </c>
      <c r="W15" s="30">
        <v>12969613.971437372</v>
      </c>
      <c r="X15" s="31">
        <v>1226330.2650193295</v>
      </c>
      <c r="Y15" s="30">
        <v>12972715.094212988</v>
      </c>
      <c r="Z15" s="31">
        <v>1262091.0577491391</v>
      </c>
      <c r="AA15" s="30">
        <v>11582341.274256874</v>
      </c>
      <c r="AB15" s="31">
        <v>1126824.2032509691</v>
      </c>
      <c r="AC15" s="87"/>
    </row>
    <row r="16" spans="1:29" x14ac:dyDescent="0.2">
      <c r="A16" s="29" t="s">
        <v>11</v>
      </c>
      <c r="B16" s="30">
        <v>8562196</v>
      </c>
      <c r="C16" s="31">
        <v>1212226</v>
      </c>
      <c r="D16" s="12">
        <v>8390336.0000000019</v>
      </c>
      <c r="E16" s="12">
        <v>1309241</v>
      </c>
      <c r="F16" s="30">
        <v>9129748</v>
      </c>
      <c r="G16" s="31">
        <v>1007270</v>
      </c>
      <c r="H16" s="30">
        <v>7824791</v>
      </c>
      <c r="I16" s="31">
        <v>986678</v>
      </c>
      <c r="J16" s="30">
        <v>10373389</v>
      </c>
      <c r="K16" s="31">
        <v>866147</v>
      </c>
      <c r="L16" s="30">
        <v>9687409</v>
      </c>
      <c r="M16" s="31">
        <v>801813</v>
      </c>
      <c r="N16" s="30">
        <v>9630938</v>
      </c>
      <c r="O16" s="31">
        <v>889930</v>
      </c>
      <c r="P16" s="30">
        <v>10418557</v>
      </c>
      <c r="Q16" s="31">
        <v>596322</v>
      </c>
      <c r="R16" s="30">
        <v>8467009</v>
      </c>
      <c r="S16" s="31">
        <v>640861</v>
      </c>
      <c r="T16" s="13">
        <f t="shared" si="0"/>
        <v>1</v>
      </c>
      <c r="U16" s="30">
        <v>5556997.4767025094</v>
      </c>
      <c r="V16" s="31">
        <v>631380.66382289841</v>
      </c>
      <c r="W16" s="30">
        <v>13522815.573213998</v>
      </c>
      <c r="X16" s="31">
        <v>1290776.3588615768</v>
      </c>
      <c r="Y16" s="30">
        <v>12617734.485827044</v>
      </c>
      <c r="Z16" s="31">
        <v>1227555.6618613414</v>
      </c>
      <c r="AA16" s="30">
        <v>11954239.012679854</v>
      </c>
      <c r="AB16" s="31">
        <v>1163005.4349092632</v>
      </c>
      <c r="AC16" s="87"/>
    </row>
    <row r="17" spans="1:30" ht="15" x14ac:dyDescent="0.2">
      <c r="A17" s="76" t="s">
        <v>24</v>
      </c>
      <c r="B17" s="67">
        <f t="shared" ref="B17:G17" si="1">AVERAGE(B5:B16)</f>
        <v>7584898.333333333</v>
      </c>
      <c r="C17" s="68">
        <f t="shared" si="1"/>
        <v>1085160.5</v>
      </c>
      <c r="D17" s="69">
        <f>AVERAGE(D5:D16)</f>
        <v>8076502.666666667</v>
      </c>
      <c r="E17" s="69">
        <f t="shared" si="1"/>
        <v>1142101.75</v>
      </c>
      <c r="F17" s="67">
        <f t="shared" si="1"/>
        <v>8570849.5</v>
      </c>
      <c r="G17" s="68">
        <f t="shared" si="1"/>
        <v>1177923.75</v>
      </c>
      <c r="H17" s="67">
        <f t="shared" ref="H17:M17" si="2">AVERAGE(H5:H16)</f>
        <v>9017185.166666666</v>
      </c>
      <c r="I17" s="68">
        <f t="shared" si="2"/>
        <v>1029295.8333333334</v>
      </c>
      <c r="J17" s="67">
        <f t="shared" si="2"/>
        <v>9391049.916666666</v>
      </c>
      <c r="K17" s="68">
        <f t="shared" si="2"/>
        <v>968791.58333333337</v>
      </c>
      <c r="L17" s="67">
        <f t="shared" si="2"/>
        <v>9170781.916666666</v>
      </c>
      <c r="M17" s="68">
        <f t="shared" si="2"/>
        <v>899860.41666666663</v>
      </c>
      <c r="N17" s="67">
        <f t="shared" ref="N17:S17" si="3">AVERAGE(N5:N16)</f>
        <v>9933492.583333334</v>
      </c>
      <c r="O17" s="68">
        <f t="shared" si="3"/>
        <v>871787</v>
      </c>
      <c r="P17" s="67">
        <f t="shared" si="3"/>
        <v>10476412.098483294</v>
      </c>
      <c r="Q17" s="68">
        <f t="shared" si="3"/>
        <v>881843.37037037022</v>
      </c>
      <c r="R17" s="67">
        <f t="shared" si="3"/>
        <v>10240293.368333334</v>
      </c>
      <c r="S17" s="68">
        <f t="shared" si="3"/>
        <v>828824.96666666679</v>
      </c>
      <c r="U17" s="67">
        <f t="shared" ref="U17:V17" si="4">AVERAGE(U5:U16)</f>
        <v>10762266.769056154</v>
      </c>
      <c r="V17" s="68">
        <f t="shared" si="4"/>
        <v>1021072.0935407666</v>
      </c>
      <c r="W17" s="67">
        <f t="shared" ref="W17:X17" si="5">AVERAGE(W5:W16)</f>
        <v>12241759.397190677</v>
      </c>
      <c r="X17" s="68">
        <f t="shared" si="5"/>
        <v>1063129.2544196686</v>
      </c>
      <c r="Y17" s="67">
        <f t="shared" ref="Y17:Z17" si="6">AVERAGE(Y5:Y16)</f>
        <v>13142002.429154461</v>
      </c>
      <c r="Z17" s="68">
        <f t="shared" si="6"/>
        <v>1293780.8637836322</v>
      </c>
      <c r="AA17" s="67">
        <f t="shared" ref="AA17:AB17" si="7">AVERAGE(AA5:AA16)</f>
        <v>11996485.027675087</v>
      </c>
      <c r="AB17" s="68">
        <f t="shared" si="7"/>
        <v>1027006.9019249664</v>
      </c>
    </row>
    <row r="18" spans="1:30" x14ac:dyDescent="0.2">
      <c r="A18" s="32"/>
      <c r="B18" s="33"/>
      <c r="C18" s="34"/>
      <c r="D18" s="3"/>
      <c r="E18" s="3"/>
      <c r="F18" s="33"/>
      <c r="G18" s="35"/>
      <c r="H18" s="33"/>
      <c r="I18" s="35"/>
      <c r="J18" s="33"/>
      <c r="K18" s="35"/>
      <c r="L18" s="33"/>
      <c r="M18" s="35"/>
      <c r="N18" s="33"/>
      <c r="O18" s="35"/>
      <c r="P18" s="33"/>
      <c r="Q18" s="35"/>
      <c r="R18" s="33"/>
      <c r="S18" s="35"/>
      <c r="U18" s="33"/>
      <c r="V18" s="35"/>
      <c r="W18" s="33"/>
      <c r="X18" s="35"/>
      <c r="Y18" s="33"/>
      <c r="Z18" s="35"/>
      <c r="AA18" s="33"/>
      <c r="AB18" s="35"/>
    </row>
    <row r="19" spans="1:30" ht="33" customHeight="1" x14ac:dyDescent="0.2">
      <c r="A19" s="77" t="s">
        <v>26</v>
      </c>
      <c r="B19" s="36">
        <f>SUMPRODUCT(B5:B16,$T$5:$T$16)/SUM($T$27:$T$38)</f>
        <v>7584898.333333333</v>
      </c>
      <c r="C19" s="37">
        <f t="shared" ref="C19:O19" si="8">SUMPRODUCT(C5:C16,$T$5:$T$16)/SUM($T$27:$T$38)</f>
        <v>1085160.5</v>
      </c>
      <c r="D19" s="38">
        <f t="shared" si="8"/>
        <v>8076502.666666667</v>
      </c>
      <c r="E19" s="38">
        <f t="shared" si="8"/>
        <v>1142101.75</v>
      </c>
      <c r="F19" s="36">
        <f t="shared" si="8"/>
        <v>8570849.5</v>
      </c>
      <c r="G19" s="37">
        <f t="shared" si="8"/>
        <v>1177923.75</v>
      </c>
      <c r="H19" s="36">
        <f t="shared" si="8"/>
        <v>9017185.166666666</v>
      </c>
      <c r="I19" s="37">
        <f t="shared" si="8"/>
        <v>1029295.8333333334</v>
      </c>
      <c r="J19" s="36">
        <f t="shared" si="8"/>
        <v>9391049.916666666</v>
      </c>
      <c r="K19" s="37">
        <f t="shared" si="8"/>
        <v>968791.58333333337</v>
      </c>
      <c r="L19" s="36">
        <f t="shared" si="8"/>
        <v>9170781.916666666</v>
      </c>
      <c r="M19" s="37">
        <f t="shared" si="8"/>
        <v>899860.41666666663</v>
      </c>
      <c r="N19" s="36">
        <f t="shared" si="8"/>
        <v>9933492.583333334</v>
      </c>
      <c r="O19" s="37">
        <f t="shared" si="8"/>
        <v>871787</v>
      </c>
      <c r="P19" s="36">
        <f>SUMPRODUCT(P5:P16,$T$5:$T$16)/SUM($T$27:$T$38)</f>
        <v>10476412.098483294</v>
      </c>
      <c r="Q19" s="37">
        <f>SUMPRODUCT(Q5:Q16,$T$5:$T$16)/SUM($T$27:$T$38)</f>
        <v>881843.37037037022</v>
      </c>
      <c r="R19" s="36">
        <f>SUMPRODUCT(R5:R16,$T$5:$T$16)/SUM($T$27:$T$38)</f>
        <v>10240293.368333334</v>
      </c>
      <c r="S19" s="37">
        <f>SUMPRODUCT(S5:S16,$T$5:$T$16)/SUM($T$27:$T$38)</f>
        <v>828824.96666666679</v>
      </c>
      <c r="U19" s="36">
        <f t="shared" ref="U19:Z19" si="9">SUMPRODUCT(U5:U16,$T$5:$T$16)/SUM($T$27:$T$38)</f>
        <v>10762266.769056154</v>
      </c>
      <c r="V19" s="37">
        <f t="shared" si="9"/>
        <v>1021072.0935407666</v>
      </c>
      <c r="W19" s="36">
        <f t="shared" si="9"/>
        <v>12241759.397190677</v>
      </c>
      <c r="X19" s="37">
        <f t="shared" si="9"/>
        <v>1063129.2544196686</v>
      </c>
      <c r="Y19" s="36">
        <f t="shared" si="9"/>
        <v>13142002.429154461</v>
      </c>
      <c r="Z19" s="37">
        <f t="shared" si="9"/>
        <v>1293780.8637836322</v>
      </c>
      <c r="AA19" s="36">
        <f t="shared" ref="AA19:AB19" si="10">SUMPRODUCT(AA5:AA16,$T$5:$T$16)/SUM($T$27:$T$38)</f>
        <v>11996485.027675087</v>
      </c>
      <c r="AB19" s="37">
        <f t="shared" si="10"/>
        <v>1027006.9019249664</v>
      </c>
    </row>
    <row r="20" spans="1:30" ht="12.75" x14ac:dyDescent="0.2">
      <c r="A20" s="39" t="s">
        <v>16</v>
      </c>
      <c r="B20" s="40"/>
      <c r="C20" s="41"/>
      <c r="D20" s="42">
        <f t="shared" ref="D20:I20" si="11">+D19/B19-1</f>
        <v>6.4813569243622027E-2</v>
      </c>
      <c r="E20" s="42">
        <f>+E19/C19-1</f>
        <v>5.2472652662900909E-2</v>
      </c>
      <c r="F20" s="43">
        <f t="shared" si="11"/>
        <v>6.1208031958387199E-2</v>
      </c>
      <c r="G20" s="44">
        <f t="shared" si="11"/>
        <v>3.1364981272465453E-2</v>
      </c>
      <c r="H20" s="43">
        <f t="shared" si="11"/>
        <v>5.207601261306305E-2</v>
      </c>
      <c r="I20" s="44">
        <f t="shared" si="11"/>
        <v>-0.12617787583166284</v>
      </c>
      <c r="J20" s="43">
        <f t="shared" ref="J20:O20" si="12">+J19/H19-1</f>
        <v>4.1461358848662089E-2</v>
      </c>
      <c r="K20" s="44">
        <f t="shared" si="12"/>
        <v>-5.8782177135663138E-2</v>
      </c>
      <c r="L20" s="43">
        <f t="shared" si="12"/>
        <v>-2.3455098413339481E-2</v>
      </c>
      <c r="M20" s="44">
        <f t="shared" si="12"/>
        <v>-7.1151698520639961E-2</v>
      </c>
      <c r="N20" s="43">
        <f t="shared" si="12"/>
        <v>8.3167463101542438E-2</v>
      </c>
      <c r="O20" s="44">
        <f t="shared" si="12"/>
        <v>-3.1197523690016715E-2</v>
      </c>
      <c r="P20" s="43">
        <f>+P19/N19-1</f>
        <v>5.4655450798934968E-2</v>
      </c>
      <c r="Q20" s="44">
        <f>+Q19/O19-1</f>
        <v>1.1535352523460718E-2</v>
      </c>
      <c r="R20" s="43">
        <f>+R19/P19-1</f>
        <v>-2.2538129268907192E-2</v>
      </c>
      <c r="S20" s="44">
        <f>+S19/Q19-1</f>
        <v>-6.0122245610845781E-2</v>
      </c>
      <c r="U20" s="43">
        <f>+U19/R19-1</f>
        <v>5.0972504590244494E-2</v>
      </c>
      <c r="V20" s="44">
        <f>+V19/S19-1</f>
        <v>0.23195141870215519</v>
      </c>
      <c r="W20" s="43">
        <f t="shared" ref="W20:AB20" si="13">W19/U19-1</f>
        <v>0.13747035451568479</v>
      </c>
      <c r="X20" s="44">
        <f t="shared" si="13"/>
        <v>4.1189217827960256E-2</v>
      </c>
      <c r="Y20" s="43">
        <f t="shared" si="13"/>
        <v>7.3538696747330157E-2</v>
      </c>
      <c r="Z20" s="44">
        <f t="shared" si="13"/>
        <v>0.21695537810204435</v>
      </c>
      <c r="AA20" s="43">
        <f t="shared" si="13"/>
        <v>-8.7164601258795771E-2</v>
      </c>
      <c r="AB20" s="44">
        <f t="shared" si="13"/>
        <v>-0.20619717706945484</v>
      </c>
    </row>
    <row r="21" spans="1:30" x14ac:dyDescent="0.2">
      <c r="A21" s="6" t="s">
        <v>12</v>
      </c>
    </row>
    <row r="22" spans="1:30" x14ac:dyDescent="0.2">
      <c r="A22" s="6"/>
    </row>
    <row r="23" spans="1:30" ht="18" customHeight="1" x14ac:dyDescent="0.2">
      <c r="A23" s="103" t="s">
        <v>29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8"/>
      <c r="S23" s="2"/>
      <c r="T23" s="2"/>
    </row>
    <row r="24" spans="1:30" ht="15" x14ac:dyDescent="0.2">
      <c r="A24" s="4"/>
      <c r="B24" s="8"/>
      <c r="C24" s="8"/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2"/>
      <c r="T24" s="2"/>
    </row>
    <row r="25" spans="1:30" ht="23.25" customHeight="1" x14ac:dyDescent="0.2">
      <c r="A25" s="104" t="s">
        <v>14</v>
      </c>
      <c r="B25" s="100">
        <v>2006</v>
      </c>
      <c r="C25" s="101"/>
      <c r="D25" s="102">
        <v>2007</v>
      </c>
      <c r="E25" s="102"/>
      <c r="F25" s="100">
        <v>2008</v>
      </c>
      <c r="G25" s="101"/>
      <c r="H25" s="102">
        <v>2009</v>
      </c>
      <c r="I25" s="101"/>
      <c r="J25" s="102">
        <v>2010</v>
      </c>
      <c r="K25" s="101"/>
      <c r="L25" s="102">
        <v>2011</v>
      </c>
      <c r="M25" s="101"/>
      <c r="N25" s="102">
        <v>2012</v>
      </c>
      <c r="O25" s="101"/>
      <c r="P25" s="102">
        <v>2013</v>
      </c>
      <c r="Q25" s="101"/>
      <c r="R25" s="102">
        <v>2014</v>
      </c>
      <c r="S25" s="101"/>
      <c r="T25" s="10" t="s">
        <v>15</v>
      </c>
      <c r="U25" s="102">
        <v>2015</v>
      </c>
      <c r="V25" s="101"/>
      <c r="W25" s="102">
        <v>2016</v>
      </c>
      <c r="X25" s="101"/>
      <c r="Y25" s="102">
        <v>2017</v>
      </c>
      <c r="Z25" s="101"/>
      <c r="AA25" s="102">
        <v>2018</v>
      </c>
      <c r="AB25" s="101"/>
    </row>
    <row r="26" spans="1:30" ht="75" x14ac:dyDescent="0.2">
      <c r="A26" s="105"/>
      <c r="B26" s="27" t="s">
        <v>20</v>
      </c>
      <c r="C26" s="28" t="s">
        <v>21</v>
      </c>
      <c r="D26" s="9" t="s">
        <v>20</v>
      </c>
      <c r="E26" s="9" t="s">
        <v>21</v>
      </c>
      <c r="F26" s="27" t="s">
        <v>20</v>
      </c>
      <c r="G26" s="28" t="s">
        <v>21</v>
      </c>
      <c r="H26" s="9" t="s">
        <v>20</v>
      </c>
      <c r="I26" s="28" t="s">
        <v>21</v>
      </c>
      <c r="J26" s="9" t="s">
        <v>20</v>
      </c>
      <c r="K26" s="28" t="s">
        <v>21</v>
      </c>
      <c r="L26" s="9" t="s">
        <v>20</v>
      </c>
      <c r="M26" s="28" t="s">
        <v>21</v>
      </c>
      <c r="N26" s="9" t="s">
        <v>20</v>
      </c>
      <c r="O26" s="28" t="s">
        <v>21</v>
      </c>
      <c r="P26" s="9" t="s">
        <v>20</v>
      </c>
      <c r="Q26" s="28" t="s">
        <v>21</v>
      </c>
      <c r="R26" s="9" t="s">
        <v>20</v>
      </c>
      <c r="S26" s="28" t="s">
        <v>21</v>
      </c>
      <c r="T26" s="13"/>
      <c r="U26" s="80" t="s">
        <v>20</v>
      </c>
      <c r="V26" s="79" t="s">
        <v>21</v>
      </c>
      <c r="W26" s="83" t="s">
        <v>20</v>
      </c>
      <c r="X26" s="82" t="s">
        <v>21</v>
      </c>
      <c r="Y26" s="84" t="s">
        <v>20</v>
      </c>
      <c r="Z26" s="85" t="s">
        <v>21</v>
      </c>
      <c r="AA26" s="93" t="s">
        <v>20</v>
      </c>
      <c r="AB26" s="92" t="s">
        <v>21</v>
      </c>
    </row>
    <row r="27" spans="1:30" x14ac:dyDescent="0.2">
      <c r="A27" s="29" t="s">
        <v>0</v>
      </c>
      <c r="B27" s="30">
        <v>29472314.6453191</v>
      </c>
      <c r="C27" s="45">
        <v>5760895.9020583499</v>
      </c>
      <c r="D27" s="12">
        <v>30125449.122761805</v>
      </c>
      <c r="E27" s="12">
        <v>4676549.4490705095</v>
      </c>
      <c r="F27" s="30">
        <v>29609454.534955394</v>
      </c>
      <c r="G27" s="31">
        <v>4175950.0611168072</v>
      </c>
      <c r="H27" s="12">
        <v>31319995.482784998</v>
      </c>
      <c r="I27" s="31">
        <v>4441422.0318830479</v>
      </c>
      <c r="J27" s="12">
        <v>33547266.977297101</v>
      </c>
      <c r="K27" s="31">
        <v>3946773.734617549</v>
      </c>
      <c r="L27" s="12">
        <v>34076863.293082386</v>
      </c>
      <c r="M27" s="31">
        <v>3767380.7584438203</v>
      </c>
      <c r="N27" s="12">
        <v>35116769.330841444</v>
      </c>
      <c r="O27" s="31">
        <v>3381666.7592764972</v>
      </c>
      <c r="P27" s="12">
        <v>35457826.248609275</v>
      </c>
      <c r="Q27" s="31">
        <v>3072903.2469309736</v>
      </c>
      <c r="R27" s="12">
        <v>37737032.646115288</v>
      </c>
      <c r="S27" s="31">
        <v>3300261.8600893421</v>
      </c>
      <c r="T27" s="13">
        <f>IF(R27="","",1)</f>
        <v>1</v>
      </c>
      <c r="U27" s="12">
        <v>39191578.100817814</v>
      </c>
      <c r="V27" s="31">
        <v>3081825.2327257572</v>
      </c>
      <c r="W27" s="12">
        <v>45358821.110644437</v>
      </c>
      <c r="X27" s="31">
        <v>3664435.7366837068</v>
      </c>
      <c r="Y27" s="12">
        <v>44192877.10621208</v>
      </c>
      <c r="Z27" s="31">
        <v>3322968.3070581891</v>
      </c>
      <c r="AA27" s="12">
        <v>49523212.178359449</v>
      </c>
      <c r="AB27" s="31">
        <v>3570012.8012553244</v>
      </c>
    </row>
    <row r="28" spans="1:30" x14ac:dyDescent="0.2">
      <c r="A28" s="29" t="s">
        <v>1</v>
      </c>
      <c r="B28" s="30">
        <v>29846673.001844838</v>
      </c>
      <c r="C28" s="45">
        <v>5666978.5192489792</v>
      </c>
      <c r="D28" s="12">
        <v>28282819.571740609</v>
      </c>
      <c r="E28" s="12">
        <v>4222716.1651843339</v>
      </c>
      <c r="F28" s="30">
        <v>29766686.909188483</v>
      </c>
      <c r="G28" s="31">
        <v>4202568.3056140197</v>
      </c>
      <c r="H28" s="12">
        <v>31471854.153844584</v>
      </c>
      <c r="I28" s="31">
        <v>4429042.2939936128</v>
      </c>
      <c r="J28" s="12">
        <v>33408176.515878439</v>
      </c>
      <c r="K28" s="31">
        <v>3880593.792224599</v>
      </c>
      <c r="L28" s="12">
        <v>34626376.914574139</v>
      </c>
      <c r="M28" s="31">
        <v>3717585.2404433643</v>
      </c>
      <c r="N28" s="12">
        <v>34882213.532518193</v>
      </c>
      <c r="O28" s="31">
        <v>3296015.2339914143</v>
      </c>
      <c r="P28" s="12">
        <v>35623579.301362306</v>
      </c>
      <c r="Q28" s="31">
        <v>3157157.801437181</v>
      </c>
      <c r="R28" s="12">
        <v>37857256.458178073</v>
      </c>
      <c r="S28" s="31">
        <v>3154396.369624909</v>
      </c>
      <c r="T28" s="13">
        <f t="shared" ref="T28:T38" si="14">IF(R28="","",1)</f>
        <v>1</v>
      </c>
      <c r="U28" s="12">
        <v>39236684.839527979</v>
      </c>
      <c r="V28" s="31">
        <v>3077347.9876714847</v>
      </c>
      <c r="W28" s="12">
        <v>45584291.346573979</v>
      </c>
      <c r="X28" s="31">
        <v>3675575.4050361821</v>
      </c>
      <c r="Y28" s="12">
        <v>44598072.553922743</v>
      </c>
      <c r="Z28" s="31">
        <v>3491451.918699685</v>
      </c>
      <c r="AA28" s="12">
        <v>49663953.880789459</v>
      </c>
      <c r="AB28" s="31">
        <v>3574255.7614625772</v>
      </c>
    </row>
    <row r="29" spans="1:30" x14ac:dyDescent="0.2">
      <c r="A29" s="29" t="s">
        <v>2</v>
      </c>
      <c r="B29" s="30">
        <v>29735577.766814485</v>
      </c>
      <c r="C29" s="45">
        <v>5650190.5904020453</v>
      </c>
      <c r="D29" s="12">
        <v>28716609.523564782</v>
      </c>
      <c r="E29" s="12">
        <v>4301096.6414766666</v>
      </c>
      <c r="F29" s="30">
        <v>30272100.922121331</v>
      </c>
      <c r="G29" s="31">
        <v>4285668.8803771874</v>
      </c>
      <c r="H29" s="12">
        <v>31856190.175116308</v>
      </c>
      <c r="I29" s="31">
        <v>4376352.5205065953</v>
      </c>
      <c r="J29" s="12">
        <v>33306777.67851375</v>
      </c>
      <c r="K29" s="31">
        <v>3804264.5513188867</v>
      </c>
      <c r="L29" s="12">
        <v>34967014.238051288</v>
      </c>
      <c r="M29" s="31">
        <v>3687037.273200307</v>
      </c>
      <c r="N29" s="12">
        <v>35254741.36933291</v>
      </c>
      <c r="O29" s="31">
        <v>3273795.5783995409</v>
      </c>
      <c r="P29" s="12">
        <v>35756082.055483997</v>
      </c>
      <c r="Q29" s="31">
        <v>3155859.4171517044</v>
      </c>
      <c r="R29" s="12">
        <v>37957932.990688443</v>
      </c>
      <c r="S29" s="31">
        <v>3133698.1239134003</v>
      </c>
      <c r="T29" s="13">
        <f t="shared" si="14"/>
        <v>1</v>
      </c>
      <c r="U29" s="12">
        <v>39512619.951445766</v>
      </c>
      <c r="V29" s="31">
        <v>3075377.3227571128</v>
      </c>
      <c r="W29" s="12">
        <v>45867278.1326195</v>
      </c>
      <c r="X29" s="31">
        <v>3660480.3510170016</v>
      </c>
      <c r="Y29" s="12">
        <v>44871460.810255677</v>
      </c>
      <c r="Z29" s="31">
        <v>3518461.778584132</v>
      </c>
      <c r="AA29" s="12">
        <v>49773162.899422623</v>
      </c>
      <c r="AB29" s="31">
        <v>3607964.4436464482</v>
      </c>
    </row>
    <row r="30" spans="1:30" x14ac:dyDescent="0.2">
      <c r="A30" s="29" t="s">
        <v>3</v>
      </c>
      <c r="B30" s="30">
        <v>29720272.195333373</v>
      </c>
      <c r="C30" s="45">
        <v>5467628.0929605803</v>
      </c>
      <c r="D30" s="12">
        <v>28612979.3380187</v>
      </c>
      <c r="E30" s="12">
        <v>4168688.3074914129</v>
      </c>
      <c r="F30" s="30">
        <v>30354722.62030074</v>
      </c>
      <c r="G30" s="31">
        <v>4353250.9987890739</v>
      </c>
      <c r="H30" s="12">
        <v>32142964.643371549</v>
      </c>
      <c r="I30" s="31">
        <v>4372383.5381937595</v>
      </c>
      <c r="J30" s="12">
        <v>33236334.152646396</v>
      </c>
      <c r="K30" s="31">
        <v>3715008.4623348438</v>
      </c>
      <c r="L30" s="12">
        <v>34956688.490646839</v>
      </c>
      <c r="M30" s="31">
        <v>3738346.9489003383</v>
      </c>
      <c r="N30" s="12">
        <v>35395871.854721479</v>
      </c>
      <c r="O30" s="31">
        <v>3288080.5052201524</v>
      </c>
      <c r="P30" s="12">
        <v>36562235.768146552</v>
      </c>
      <c r="Q30" s="31">
        <v>3134132.1432823334</v>
      </c>
      <c r="R30" s="12">
        <v>38014730.738569953</v>
      </c>
      <c r="S30" s="31">
        <v>3201295.7919407124</v>
      </c>
      <c r="T30" s="13">
        <f t="shared" si="14"/>
        <v>1</v>
      </c>
      <c r="U30" s="12">
        <v>39442907.487396449</v>
      </c>
      <c r="V30" s="31">
        <v>3047958.130598688</v>
      </c>
      <c r="W30" s="12">
        <v>46151017.442021765</v>
      </c>
      <c r="X30" s="31">
        <v>3643732.0806164211</v>
      </c>
      <c r="Y30" s="12">
        <v>45180616.846086241</v>
      </c>
      <c r="Z30" s="31">
        <v>3493208.6905204575</v>
      </c>
      <c r="AA30" s="12">
        <v>50193107.076850653</v>
      </c>
      <c r="AB30" s="31">
        <v>3632397.6365752155</v>
      </c>
    </row>
    <row r="31" spans="1:30" x14ac:dyDescent="0.2">
      <c r="A31" s="29" t="s">
        <v>4</v>
      </c>
      <c r="B31" s="30">
        <v>29894333.776438452</v>
      </c>
      <c r="C31" s="45">
        <v>5361891.2211853843</v>
      </c>
      <c r="D31" s="12">
        <v>28377452.10447862</v>
      </c>
      <c r="E31" s="12">
        <v>4113360.2800740874</v>
      </c>
      <c r="F31" s="30">
        <v>32155150.904981501</v>
      </c>
      <c r="G31" s="31">
        <v>4694174.6718809893</v>
      </c>
      <c r="H31" s="12">
        <v>34343862.385585688</v>
      </c>
      <c r="I31" s="31">
        <v>4639526.3283133982</v>
      </c>
      <c r="J31" s="12">
        <v>35122307.975096613</v>
      </c>
      <c r="K31" s="31">
        <v>3929755.946947474</v>
      </c>
      <c r="L31" s="12">
        <v>37098316.439321473</v>
      </c>
      <c r="M31" s="31">
        <v>3923252.8931654082</v>
      </c>
      <c r="N31" s="12">
        <v>37739514.181397013</v>
      </c>
      <c r="O31" s="31">
        <v>3509089.795288037</v>
      </c>
      <c r="P31" s="12">
        <v>38884259.127388537</v>
      </c>
      <c r="Q31" s="31">
        <v>3305900.4847046407</v>
      </c>
      <c r="R31" s="12">
        <v>40311355.478617705</v>
      </c>
      <c r="S31" s="31">
        <v>3365675.4546024455</v>
      </c>
      <c r="T31" s="13">
        <f t="shared" si="14"/>
        <v>1</v>
      </c>
      <c r="U31" s="12">
        <v>41774853.099521726</v>
      </c>
      <c r="V31" s="31">
        <v>3231309.8069487149</v>
      </c>
      <c r="W31" s="12">
        <v>46057333.30394803</v>
      </c>
      <c r="X31" s="31">
        <v>3573018.2668826943</v>
      </c>
      <c r="Y31" s="12">
        <v>46070272.556989349</v>
      </c>
      <c r="Z31" s="31">
        <v>3509992.9571025441</v>
      </c>
      <c r="AA31" s="12">
        <v>50218588.848194294</v>
      </c>
      <c r="AB31" s="31">
        <v>3758547.1658999836</v>
      </c>
    </row>
    <row r="32" spans="1:30" s="66" customFormat="1" x14ac:dyDescent="0.2">
      <c r="A32" s="61" t="s">
        <v>5</v>
      </c>
      <c r="B32" s="62">
        <v>29593019.335132338</v>
      </c>
      <c r="C32" s="63">
        <v>5324928.9097811757</v>
      </c>
      <c r="D32" s="64">
        <v>28377103.617504537</v>
      </c>
      <c r="E32" s="64">
        <v>4077029.9988104934</v>
      </c>
      <c r="F32" s="62">
        <v>32196108.605747189</v>
      </c>
      <c r="G32" s="65">
        <v>4676867.888812596</v>
      </c>
      <c r="H32" s="64">
        <v>34783711.002271123</v>
      </c>
      <c r="I32" s="65">
        <v>4584009.9600005988</v>
      </c>
      <c r="J32" s="64">
        <v>35152479.473837495</v>
      </c>
      <c r="K32" s="65">
        <v>3896699.0933489609</v>
      </c>
      <c r="L32" s="64">
        <v>37270391.313095026</v>
      </c>
      <c r="M32" s="65">
        <v>3958671.2223973288</v>
      </c>
      <c r="N32" s="64">
        <v>37452998.288383648</v>
      </c>
      <c r="O32" s="65">
        <v>3499480.9034578656</v>
      </c>
      <c r="P32" s="64">
        <v>39381897.756899968</v>
      </c>
      <c r="Q32" s="65">
        <v>3355443.0747022829</v>
      </c>
      <c r="R32" s="64">
        <v>40129618.139239728</v>
      </c>
      <c r="S32" s="65">
        <v>3399447.8538518036</v>
      </c>
      <c r="T32" s="13">
        <f t="shared" si="14"/>
        <v>1</v>
      </c>
      <c r="U32" s="12">
        <v>41987898.77127713</v>
      </c>
      <c r="V32" s="31">
        <v>3274179.4935033116</v>
      </c>
      <c r="W32" s="12">
        <v>46199564.213261962</v>
      </c>
      <c r="X32" s="31">
        <v>3566108.157373134</v>
      </c>
      <c r="Y32" s="12">
        <v>46655157.375731811</v>
      </c>
      <c r="Z32" s="31">
        <v>3624088.5913455756</v>
      </c>
      <c r="AA32" s="12">
        <v>50237164.177269578</v>
      </c>
      <c r="AB32" s="31">
        <v>3606863.0060474672</v>
      </c>
      <c r="AC32" s="1"/>
      <c r="AD32" s="1"/>
    </row>
    <row r="33" spans="1:28" x14ac:dyDescent="0.2">
      <c r="A33" s="29" t="s">
        <v>6</v>
      </c>
      <c r="B33" s="30">
        <v>29325200.586133271</v>
      </c>
      <c r="C33" s="45">
        <v>5159366.1685352679</v>
      </c>
      <c r="D33" s="12">
        <v>28443653.57677535</v>
      </c>
      <c r="E33" s="12">
        <v>4012873.1889611799</v>
      </c>
      <c r="F33" s="30">
        <v>32392027.542921107</v>
      </c>
      <c r="G33" s="31">
        <v>4718839.0277344212</v>
      </c>
      <c r="H33" s="12">
        <v>35182168.438787356</v>
      </c>
      <c r="I33" s="31">
        <v>4521865.8469389584</v>
      </c>
      <c r="J33" s="12">
        <v>35182418.259969667</v>
      </c>
      <c r="K33" s="31">
        <v>3936934.0858871061</v>
      </c>
      <c r="L33" s="12">
        <v>37765855.841563903</v>
      </c>
      <c r="M33" s="31">
        <v>3926234.0560512985</v>
      </c>
      <c r="N33" s="12">
        <v>37546363.182091273</v>
      </c>
      <c r="O33" s="31">
        <v>3544773.3322670534</v>
      </c>
      <c r="P33" s="12">
        <v>39344408.223366126</v>
      </c>
      <c r="Q33" s="31">
        <v>3489916.8093843153</v>
      </c>
      <c r="R33" s="12">
        <v>40740774.861803137</v>
      </c>
      <c r="S33" s="31">
        <v>3419095.4282699572</v>
      </c>
      <c r="T33" s="13">
        <f t="shared" si="14"/>
        <v>1</v>
      </c>
      <c r="U33" s="12">
        <v>42404049.530721605</v>
      </c>
      <c r="V33" s="31">
        <v>3372631.1427359241</v>
      </c>
      <c r="W33" s="12">
        <v>46444965.753016219</v>
      </c>
      <c r="X33" s="31">
        <v>3629100.1804376552</v>
      </c>
      <c r="Y33" s="12">
        <v>46802628.236541666</v>
      </c>
      <c r="Z33" s="31">
        <v>3642868.4659578037</v>
      </c>
      <c r="AA33" s="12">
        <v>49836410.551081628</v>
      </c>
      <c r="AB33" s="31">
        <v>3559164.4197037909</v>
      </c>
    </row>
    <row r="34" spans="1:28" x14ac:dyDescent="0.2">
      <c r="A34" s="29" t="s">
        <v>7</v>
      </c>
      <c r="B34" s="30">
        <v>28803274.385810573</v>
      </c>
      <c r="C34" s="45">
        <v>4994476.005857477</v>
      </c>
      <c r="D34" s="12">
        <v>28543280.102195621</v>
      </c>
      <c r="E34" s="12">
        <v>3983335.1588537022</v>
      </c>
      <c r="F34" s="30">
        <v>32363929.218506016</v>
      </c>
      <c r="G34" s="31">
        <v>4591356.6339670205</v>
      </c>
      <c r="H34" s="12">
        <v>35310801.335335866</v>
      </c>
      <c r="I34" s="31">
        <v>4497952.1570657045</v>
      </c>
      <c r="J34" s="12">
        <v>35420714.793378063</v>
      </c>
      <c r="K34" s="31">
        <v>4026411.6683445787</v>
      </c>
      <c r="L34" s="12">
        <v>37571091.991331667</v>
      </c>
      <c r="M34" s="31">
        <v>3952220.9239782607</v>
      </c>
      <c r="N34" s="12">
        <v>37456308.995838515</v>
      </c>
      <c r="O34" s="31">
        <v>3606502.6112950086</v>
      </c>
      <c r="P34" s="12">
        <v>39426457.797177665</v>
      </c>
      <c r="Q34" s="31">
        <v>3608457.8839485054</v>
      </c>
      <c r="R34" s="12">
        <v>40513577.253108956</v>
      </c>
      <c r="S34" s="31">
        <v>3343284.4920799285</v>
      </c>
      <c r="T34" s="13">
        <f t="shared" si="14"/>
        <v>1</v>
      </c>
      <c r="U34" s="12">
        <v>42868380.203581877</v>
      </c>
      <c r="V34" s="31">
        <v>3520472.3521080101</v>
      </c>
      <c r="W34" s="12">
        <v>46481823.111533575</v>
      </c>
      <c r="X34" s="31">
        <v>3659847.8171224785</v>
      </c>
      <c r="Y34" s="12">
        <v>47721614.164308593</v>
      </c>
      <c r="Z34" s="31">
        <v>3650600.6939046634</v>
      </c>
      <c r="AA34" s="12">
        <v>49852206.759563096</v>
      </c>
      <c r="AB34" s="31">
        <v>3436926.6145093166</v>
      </c>
    </row>
    <row r="35" spans="1:28" x14ac:dyDescent="0.2">
      <c r="A35" s="29" t="s">
        <v>8</v>
      </c>
      <c r="B35" s="30">
        <v>28802297.03533949</v>
      </c>
      <c r="C35" s="45">
        <v>4853314.0167605048</v>
      </c>
      <c r="D35" s="12">
        <v>28627290.012467742</v>
      </c>
      <c r="E35" s="12">
        <v>3891315.8919514031</v>
      </c>
      <c r="F35" s="30">
        <v>32531650.264981072</v>
      </c>
      <c r="G35" s="31">
        <v>4632965.9813155644</v>
      </c>
      <c r="H35" s="12">
        <v>35018039.701198339</v>
      </c>
      <c r="I35" s="31">
        <v>4408979.5833822358</v>
      </c>
      <c r="J35" s="12">
        <v>35708451.042762913</v>
      </c>
      <c r="K35" s="31">
        <v>4066462.6825506417</v>
      </c>
      <c r="L35" s="12">
        <v>37757737.844482936</v>
      </c>
      <c r="M35" s="31">
        <v>3842510.4702457152</v>
      </c>
      <c r="N35" s="12">
        <v>37454887.076932855</v>
      </c>
      <c r="O35" s="31">
        <v>3640767.6846080469</v>
      </c>
      <c r="P35" s="12">
        <v>39942583.884086356</v>
      </c>
      <c r="Q35" s="31">
        <v>3543844.1169275362</v>
      </c>
      <c r="R35" s="12">
        <v>40587038.496897392</v>
      </c>
      <c r="S35" s="31">
        <v>3345843.2009096337</v>
      </c>
      <c r="T35" s="13">
        <f t="shared" si="14"/>
        <v>1</v>
      </c>
      <c r="U35" s="12">
        <v>43018027.871140078</v>
      </c>
      <c r="V35" s="31">
        <v>3502324.3251609299</v>
      </c>
      <c r="W35" s="12">
        <v>46486491.302691422</v>
      </c>
      <c r="X35" s="31">
        <v>3691203.2164678797</v>
      </c>
      <c r="Y35" s="12">
        <v>48333880.617140383</v>
      </c>
      <c r="Z35" s="31">
        <v>3675794.5829824628</v>
      </c>
      <c r="AA35" s="12">
        <v>49535297.42229329</v>
      </c>
      <c r="AB35" s="31">
        <v>3490384.1933005918</v>
      </c>
    </row>
    <row r="36" spans="1:28" x14ac:dyDescent="0.2">
      <c r="A36" s="29" t="s">
        <v>9</v>
      </c>
      <c r="B36" s="30">
        <v>28771512.219382867</v>
      </c>
      <c r="C36" s="45">
        <v>4787941.7209871793</v>
      </c>
      <c r="D36" s="12">
        <v>28837142.755031325</v>
      </c>
      <c r="E36" s="12">
        <v>3893800.772996773</v>
      </c>
      <c r="F36" s="30">
        <v>32373043.407260083</v>
      </c>
      <c r="G36" s="31">
        <v>4711412.2678358853</v>
      </c>
      <c r="H36" s="12">
        <v>35290549.997001693</v>
      </c>
      <c r="I36" s="31">
        <v>4287468.329061796</v>
      </c>
      <c r="J36" s="12">
        <v>35110910.142202757</v>
      </c>
      <c r="K36" s="31">
        <v>4041934.0100305602</v>
      </c>
      <c r="L36" s="12">
        <v>37945143.801475286</v>
      </c>
      <c r="M36" s="31">
        <v>3855369.5573590314</v>
      </c>
      <c r="N36" s="12">
        <v>37355702.045970261</v>
      </c>
      <c r="O36" s="31">
        <v>3613642.062091914</v>
      </c>
      <c r="P36" s="12">
        <v>39715635.929062895</v>
      </c>
      <c r="Q36" s="31">
        <v>3505427.5521507813</v>
      </c>
      <c r="R36" s="12">
        <v>40498296.849619448</v>
      </c>
      <c r="S36" s="31">
        <v>3386985.3932709042</v>
      </c>
      <c r="T36" s="13">
        <f t="shared" si="14"/>
        <v>1</v>
      </c>
      <c r="U36" s="12">
        <v>43598072.187807009</v>
      </c>
      <c r="V36" s="31">
        <v>3557345.0323343524</v>
      </c>
      <c r="W36" s="12">
        <v>46897288.450753644</v>
      </c>
      <c r="X36" s="31">
        <v>3671781.8313400447</v>
      </c>
      <c r="Y36" s="12">
        <v>49366458.719076</v>
      </c>
      <c r="Z36" s="31">
        <v>3575435.0133001953</v>
      </c>
      <c r="AA36" s="12">
        <v>49451167.402082272</v>
      </c>
      <c r="AB36" s="31">
        <v>3468899.0153771644</v>
      </c>
    </row>
    <row r="37" spans="1:28" x14ac:dyDescent="0.2">
      <c r="A37" s="29" t="s">
        <v>10</v>
      </c>
      <c r="B37" s="30">
        <v>28372647.140351355</v>
      </c>
      <c r="C37" s="45">
        <v>4631563.0362401605</v>
      </c>
      <c r="D37" s="12">
        <v>29113054.175526701</v>
      </c>
      <c r="E37" s="12">
        <v>3997200.7574095372</v>
      </c>
      <c r="F37" s="30">
        <v>32380349.301204726</v>
      </c>
      <c r="G37" s="31">
        <v>4728826.0308919717</v>
      </c>
      <c r="H37" s="12">
        <v>35710983.128390759</v>
      </c>
      <c r="I37" s="31">
        <v>4268069.2439330108</v>
      </c>
      <c r="J37" s="12">
        <v>35157984.262427993</v>
      </c>
      <c r="K37" s="31">
        <v>4038213.472010877</v>
      </c>
      <c r="L37" s="12">
        <v>37559100.63437888</v>
      </c>
      <c r="M37" s="31">
        <v>3836523.9268779596</v>
      </c>
      <c r="N37" s="12">
        <v>37285090.037774071</v>
      </c>
      <c r="O37" s="31">
        <v>3457150.6159270965</v>
      </c>
      <c r="P37" s="12">
        <v>40223802.786540106</v>
      </c>
      <c r="Q37" s="31">
        <v>3576367.8803919302</v>
      </c>
      <c r="R37" s="12">
        <v>40492775.48254931</v>
      </c>
      <c r="S37" s="31">
        <v>3303040.2626045151</v>
      </c>
      <c r="T37" s="13">
        <f t="shared" si="14"/>
        <v>1</v>
      </c>
      <c r="U37" s="12">
        <v>44117837.767741963</v>
      </c>
      <c r="V37" s="31">
        <v>3660055.3936877451</v>
      </c>
      <c r="W37" s="12">
        <v>47076302.191934682</v>
      </c>
      <c r="X37" s="31">
        <v>3619933.0612239102</v>
      </c>
      <c r="Y37" s="12">
        <v>49667433.907312512</v>
      </c>
      <c r="Z37" s="31">
        <v>3547564.7941082437</v>
      </c>
      <c r="AA37" s="12">
        <v>49480674.865517318</v>
      </c>
      <c r="AB37" s="31">
        <v>3482382.502002324</v>
      </c>
    </row>
    <row r="38" spans="1:28" x14ac:dyDescent="0.2">
      <c r="A38" s="29" t="s">
        <v>11</v>
      </c>
      <c r="B38" s="30">
        <v>28272410.997017227</v>
      </c>
      <c r="C38" s="45">
        <v>4497081.2262597755</v>
      </c>
      <c r="D38" s="12">
        <v>29376944.937964369</v>
      </c>
      <c r="E38" s="12">
        <v>4109840.3919239379</v>
      </c>
      <c r="F38" s="30">
        <v>32663713.420165818</v>
      </c>
      <c r="G38" s="31">
        <v>4704941.6747843567</v>
      </c>
      <c r="H38" s="12">
        <v>35773162.994682319</v>
      </c>
      <c r="I38" s="31">
        <v>4193193.605426088</v>
      </c>
      <c r="J38" s="12">
        <v>35408590.915930264</v>
      </c>
      <c r="K38" s="31">
        <v>4013418.4502545847</v>
      </c>
      <c r="L38" s="12">
        <v>37251216.379136816</v>
      </c>
      <c r="M38" s="31">
        <v>3775356.9240740705</v>
      </c>
      <c r="N38" s="12">
        <v>37471411.781964578</v>
      </c>
      <c r="O38" s="31">
        <v>3381940.7158375755</v>
      </c>
      <c r="P38" s="12">
        <v>40051608.402499102</v>
      </c>
      <c r="Q38" s="31">
        <v>3614390.1561338315</v>
      </c>
      <c r="R38" s="12">
        <v>40886848.095095038</v>
      </c>
      <c r="S38" s="31"/>
      <c r="T38" s="13">
        <f t="shared" si="14"/>
        <v>1</v>
      </c>
      <c r="U38" s="12">
        <v>43933450.943910331</v>
      </c>
      <c r="V38" s="31">
        <v>3661272.9351441595</v>
      </c>
      <c r="W38" s="12">
        <v>46971597.630696349</v>
      </c>
      <c r="X38" s="31">
        <v>3547045.1580315814</v>
      </c>
      <c r="Y38" s="12">
        <v>49444608.869231641</v>
      </c>
      <c r="Z38" s="31">
        <v>3571746.109718252</v>
      </c>
      <c r="AA38" s="12">
        <v>48742226.563209064</v>
      </c>
      <c r="AB38" s="31">
        <v>3478749.9668038064</v>
      </c>
    </row>
    <row r="39" spans="1:28" ht="15" x14ac:dyDescent="0.2">
      <c r="A39" s="76" t="s">
        <v>24</v>
      </c>
      <c r="B39" s="67">
        <f t="shared" ref="B39:I39" si="15">AVERAGE(B27:B38)</f>
        <v>29217461.090409782</v>
      </c>
      <c r="C39" s="68">
        <f t="shared" si="15"/>
        <v>5179687.9508564062</v>
      </c>
      <c r="D39" s="69">
        <f t="shared" si="15"/>
        <v>28786148.236502513</v>
      </c>
      <c r="E39" s="69">
        <f t="shared" si="15"/>
        <v>4120650.5836836696</v>
      </c>
      <c r="F39" s="67">
        <f t="shared" si="15"/>
        <v>31588244.80436112</v>
      </c>
      <c r="G39" s="68">
        <f>AVERAGE(G27:G38)</f>
        <v>4539735.2019266579</v>
      </c>
      <c r="H39" s="69">
        <f t="shared" si="15"/>
        <v>34017023.619864218</v>
      </c>
      <c r="I39" s="68">
        <f t="shared" si="15"/>
        <v>4418355.4532249011</v>
      </c>
      <c r="J39" s="69">
        <f t="shared" ref="J39:O39" si="16">AVERAGE(J27:J38)</f>
        <v>34646867.682495117</v>
      </c>
      <c r="K39" s="68">
        <f t="shared" si="16"/>
        <v>3941372.4958225545</v>
      </c>
      <c r="L39" s="69">
        <f t="shared" si="16"/>
        <v>36570483.098428391</v>
      </c>
      <c r="M39" s="68">
        <f t="shared" si="16"/>
        <v>3831707.5162614086</v>
      </c>
      <c r="N39" s="69">
        <f t="shared" si="16"/>
        <v>36700989.306480519</v>
      </c>
      <c r="O39" s="68">
        <f t="shared" si="16"/>
        <v>3457742.1498050164</v>
      </c>
      <c r="P39" s="69">
        <f>AVERAGE(P27:P38)</f>
        <v>38364198.106718577</v>
      </c>
      <c r="Q39" s="68">
        <f>AVERAGE(Q27:Q38)</f>
        <v>3376650.0472621676</v>
      </c>
      <c r="R39" s="67">
        <f>AVERAGE(R27:R38)</f>
        <v>39643936.457540207</v>
      </c>
      <c r="S39" s="68">
        <f>AVERAGE(S27:S38)</f>
        <v>3304820.3846506863</v>
      </c>
      <c r="T39" s="13"/>
      <c r="U39" s="67">
        <f t="shared" ref="U39:Z39" si="17">AVERAGE(U27:U38)</f>
        <v>41757196.729574144</v>
      </c>
      <c r="V39" s="68">
        <f t="shared" si="17"/>
        <v>3338508.2629480157</v>
      </c>
      <c r="W39" s="67">
        <f t="shared" si="17"/>
        <v>46298064.499141298</v>
      </c>
      <c r="X39" s="68">
        <f t="shared" si="17"/>
        <v>3633521.7718527243</v>
      </c>
      <c r="Y39" s="67">
        <f t="shared" si="17"/>
        <v>46908756.813567393</v>
      </c>
      <c r="Z39" s="68">
        <f t="shared" si="17"/>
        <v>3552015.1586068496</v>
      </c>
      <c r="AA39" s="67">
        <f t="shared" ref="AA39:AB39" si="18">AVERAGE(AA27:AA38)</f>
        <v>49708931.052052729</v>
      </c>
      <c r="AB39" s="68">
        <f t="shared" si="18"/>
        <v>3555545.6272153337</v>
      </c>
    </row>
    <row r="40" spans="1:28" x14ac:dyDescent="0.2">
      <c r="A40" s="32"/>
      <c r="B40" s="33"/>
      <c r="C40" s="34"/>
      <c r="D40" s="3"/>
      <c r="E40" s="3"/>
      <c r="F40" s="33"/>
      <c r="G40" s="35"/>
      <c r="H40" s="16"/>
      <c r="I40" s="35"/>
      <c r="J40" s="16"/>
      <c r="K40" s="35"/>
      <c r="L40" s="16"/>
      <c r="M40" s="35"/>
      <c r="N40" s="16"/>
      <c r="O40" s="35"/>
      <c r="P40" s="16"/>
      <c r="Q40" s="35"/>
      <c r="R40" s="33"/>
      <c r="S40" s="35"/>
      <c r="U40" s="33"/>
      <c r="V40" s="35"/>
      <c r="W40" s="33"/>
      <c r="X40" s="35"/>
      <c r="Y40" s="33"/>
      <c r="Z40" s="35"/>
      <c r="AA40" s="33"/>
      <c r="AB40" s="35"/>
    </row>
    <row r="41" spans="1:28" ht="12.75" x14ac:dyDescent="0.2">
      <c r="A41" s="77" t="s">
        <v>26</v>
      </c>
      <c r="B41" s="36">
        <f t="shared" ref="B41:S41" si="19">SUMPRODUCT(B27:B38,$T$27:$T$38)/SUM($T$27:$T$38)</f>
        <v>29217461.090409782</v>
      </c>
      <c r="C41" s="37">
        <f t="shared" si="19"/>
        <v>5179687.9508564062</v>
      </c>
      <c r="D41" s="38">
        <f t="shared" si="19"/>
        <v>28786148.236502513</v>
      </c>
      <c r="E41" s="38">
        <f t="shared" si="19"/>
        <v>4120650.5836836696</v>
      </c>
      <c r="F41" s="36">
        <f t="shared" si="19"/>
        <v>31588244.80436112</v>
      </c>
      <c r="G41" s="37">
        <f t="shared" si="19"/>
        <v>4539735.2019266579</v>
      </c>
      <c r="H41" s="38">
        <f t="shared" si="19"/>
        <v>34017023.619864218</v>
      </c>
      <c r="I41" s="37">
        <f t="shared" si="19"/>
        <v>4418355.4532249011</v>
      </c>
      <c r="J41" s="38">
        <f t="shared" si="19"/>
        <v>34646867.682495117</v>
      </c>
      <c r="K41" s="37">
        <f t="shared" si="19"/>
        <v>3941372.4958225545</v>
      </c>
      <c r="L41" s="38">
        <f t="shared" si="19"/>
        <v>36570483.098428391</v>
      </c>
      <c r="M41" s="37">
        <f t="shared" si="19"/>
        <v>3831707.5162614086</v>
      </c>
      <c r="N41" s="38">
        <f t="shared" si="19"/>
        <v>36700989.306480519</v>
      </c>
      <c r="O41" s="37">
        <f t="shared" si="19"/>
        <v>3457742.1498050164</v>
      </c>
      <c r="P41" s="38">
        <f t="shared" si="19"/>
        <v>38364198.106718577</v>
      </c>
      <c r="Q41" s="37">
        <f t="shared" si="19"/>
        <v>3376650.0472621676</v>
      </c>
      <c r="R41" s="36">
        <f>SUMPRODUCT(R27:R38,$T$27:$T$38)/SUM($T$27:$T$38)</f>
        <v>39643936.457540207</v>
      </c>
      <c r="S41" s="37">
        <f t="shared" si="19"/>
        <v>3029418.6859297957</v>
      </c>
      <c r="U41" s="36">
        <f t="shared" ref="U41:V41" si="20">SUMPRODUCT(U27:U38,$T$27:$T$38)/SUM($T$27:$T$38)</f>
        <v>41757196.729574144</v>
      </c>
      <c r="V41" s="37">
        <f t="shared" si="20"/>
        <v>3338508.2629480157</v>
      </c>
      <c r="W41" s="36">
        <f t="shared" ref="W41:X41" si="21">SUMPRODUCT(W27:W38,$T$27:$T$38)/SUM($T$27:$T$38)</f>
        <v>46298064.499141298</v>
      </c>
      <c r="X41" s="37">
        <f t="shared" si="21"/>
        <v>3633521.7718527243</v>
      </c>
      <c r="Y41" s="36">
        <f t="shared" ref="Y41:Z41" si="22">SUMPRODUCT(Y27:Y38,$T$27:$T$38)/SUM($T$27:$T$38)</f>
        <v>46908756.813567393</v>
      </c>
      <c r="Z41" s="37">
        <f t="shared" si="22"/>
        <v>3552015.1586068496</v>
      </c>
      <c r="AA41" s="36">
        <f t="shared" ref="AA41:AB41" si="23">SUMPRODUCT(AA27:AA38,$T$27:$T$38)/SUM($T$27:$T$38)</f>
        <v>49708931.052052729</v>
      </c>
      <c r="AB41" s="37">
        <f t="shared" si="23"/>
        <v>3555545.6272153337</v>
      </c>
    </row>
    <row r="42" spans="1:28" ht="12.75" x14ac:dyDescent="0.2">
      <c r="A42" s="39" t="s">
        <v>16</v>
      </c>
      <c r="B42" s="40"/>
      <c r="C42" s="41"/>
      <c r="D42" s="42">
        <f t="shared" ref="D42:I42" si="24">+D41/B41-1</f>
        <v>-1.4762160633075672E-2</v>
      </c>
      <c r="E42" s="42">
        <f t="shared" si="24"/>
        <v>-0.20445968506609291</v>
      </c>
      <c r="F42" s="43">
        <f t="shared" si="24"/>
        <v>9.7341837637915818E-2</v>
      </c>
      <c r="G42" s="44">
        <f t="shared" si="24"/>
        <v>0.10170350766998215</v>
      </c>
      <c r="H42" s="60">
        <f t="shared" si="24"/>
        <v>7.6888691680893073E-2</v>
      </c>
      <c r="I42" s="44">
        <f t="shared" si="24"/>
        <v>-2.6737186928930012E-2</v>
      </c>
      <c r="J42" s="60">
        <f t="shared" ref="J42:O42" si="25">+J41/H41-1</f>
        <v>1.8515554731340478E-2</v>
      </c>
      <c r="K42" s="44">
        <f t="shared" si="25"/>
        <v>-0.10795486294662027</v>
      </c>
      <c r="L42" s="60">
        <f t="shared" si="25"/>
        <v>5.5520615414973218E-2</v>
      </c>
      <c r="M42" s="44">
        <f t="shared" si="25"/>
        <v>-2.7824058669252749E-2</v>
      </c>
      <c r="N42" s="60">
        <f t="shared" si="25"/>
        <v>3.568621385199533E-3</v>
      </c>
      <c r="O42" s="44">
        <f t="shared" si="25"/>
        <v>-9.7597576242267503E-2</v>
      </c>
      <c r="P42" s="60">
        <f>+P41/N41-1</f>
        <v>4.5317819265007442E-2</v>
      </c>
      <c r="Q42" s="44">
        <f>+Q41/O41-1</f>
        <v>-2.3452327857188981E-2</v>
      </c>
      <c r="R42" s="43">
        <f>+R41/P41-1</f>
        <v>3.3357620228676499E-2</v>
      </c>
      <c r="S42" s="44">
        <f>+S41/Q41-1</f>
        <v>-0.1028330909251054</v>
      </c>
      <c r="U42" s="43">
        <f>+U41/R41-1</f>
        <v>5.3306015014359165E-2</v>
      </c>
      <c r="V42" s="44">
        <f>+V41/S41-1</f>
        <v>0.10202933600885</v>
      </c>
      <c r="W42" s="43">
        <f t="shared" ref="W42:AB42" si="26">W41/U41-1</f>
        <v>0.10874455483624756</v>
      </c>
      <c r="X42" s="44">
        <f t="shared" si="26"/>
        <v>8.8366864979450899E-2</v>
      </c>
      <c r="Y42" s="43">
        <f t="shared" si="26"/>
        <v>1.3190450206345572E-2</v>
      </c>
      <c r="Z42" s="44">
        <f t="shared" si="26"/>
        <v>-2.2431849418729222E-2</v>
      </c>
      <c r="AA42" s="43">
        <f t="shared" si="26"/>
        <v>5.969406201947014E-2</v>
      </c>
      <c r="AB42" s="44">
        <f t="shared" si="26"/>
        <v>9.9393399263214555E-4</v>
      </c>
    </row>
    <row r="43" spans="1:28" x14ac:dyDescent="0.2">
      <c r="A43" s="6" t="s">
        <v>13</v>
      </c>
    </row>
  </sheetData>
  <mergeCells count="30">
    <mergeCell ref="A1:Q1"/>
    <mergeCell ref="A23:Q23"/>
    <mergeCell ref="H3:I3"/>
    <mergeCell ref="H25:I25"/>
    <mergeCell ref="A25:A26"/>
    <mergeCell ref="J3:K3"/>
    <mergeCell ref="J25:K25"/>
    <mergeCell ref="D3:E3"/>
    <mergeCell ref="F25:G25"/>
    <mergeCell ref="A3:A4"/>
    <mergeCell ref="B25:C25"/>
    <mergeCell ref="N3:O3"/>
    <mergeCell ref="B3:C3"/>
    <mergeCell ref="F3:G3"/>
    <mergeCell ref="R3:S3"/>
    <mergeCell ref="L25:M25"/>
    <mergeCell ref="R25:S25"/>
    <mergeCell ref="P3:Q3"/>
    <mergeCell ref="P25:Q25"/>
    <mergeCell ref="L3:M3"/>
    <mergeCell ref="AA3:AB3"/>
    <mergeCell ref="AA25:AB25"/>
    <mergeCell ref="Y3:Z3"/>
    <mergeCell ref="Y25:Z25"/>
    <mergeCell ref="D25:E25"/>
    <mergeCell ref="N25:O25"/>
    <mergeCell ref="W3:X3"/>
    <mergeCell ref="W25:X25"/>
    <mergeCell ref="U3:V3"/>
    <mergeCell ref="U25:V25"/>
  </mergeCells>
  <dataValidations count="3">
    <dataValidation type="decimal" operator="greaterThan" allowBlank="1" showInputMessage="1" showErrorMessage="1" errorTitle="ERROR" error="EL DTAO INGRESADO EXCEDE EL RANGO PERMITIDO" sqref="R27:R38 N27:N38 P27:P38 L27:L38 U27:U38 W27:W38 Y27:Y38 AA27:AA38">
      <formula1>30000000</formula1>
    </dataValidation>
    <dataValidation type="decimal" operator="greaterThan" allowBlank="1" showInputMessage="1" showErrorMessage="1" errorTitle="ERROR" error="EL DATO INGRESADO EXCEDE EL RANGO PERMITIDO" sqref="L5:L16 N5:N16 P5:P16 R5:R16 U5:U8 U12:U16 W5:W16 Y5:Y16 AA5:AA16">
      <formula1>8000000</formula1>
    </dataValidation>
    <dataValidation type="decimal" operator="greaterThan" allowBlank="1" showInputMessage="1" showErrorMessage="1" errorTitle="ERROR" error="EL DATO INGRESADO EXCEDE EL RANGO PERMITIDO" sqref="M5:M16 O5:O16 Q5:Q16 S5:S16 V5:V8 V12:V16 X5:X8 X12:X16 Z5:Z8 AB5:AB10">
      <formula1>800000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Aves (Levante-Postura)</vt:lpstr>
      <vt:lpstr>Aves que finalizan ciclo</vt:lpstr>
      <vt:lpstr>Aves (Levante-post x Color)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Claudia Vila</cp:lastModifiedBy>
  <cp:lastPrinted>2009-03-12T22:51:12Z</cp:lastPrinted>
  <dcterms:created xsi:type="dcterms:W3CDTF">2007-08-23T14:13:39Z</dcterms:created>
  <dcterms:modified xsi:type="dcterms:W3CDTF">2018-09-28T17:28:23Z</dcterms:modified>
</cp:coreProperties>
</file>