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se de datos\BD Bases Pagina\INFO PUBLICA\"/>
    </mc:Choice>
  </mc:AlternateContent>
  <bookViews>
    <workbookView xWindow="0" yWindow="0" windowWidth="28800" windowHeight="12135" tabRatio="625"/>
  </bookViews>
  <sheets>
    <sheet name="Producc-mensual" sheetId="1" r:id="rId1"/>
    <sheet name="Parametros" sheetId="11" state="hidden" r:id="rId2"/>
    <sheet name="Hoja1" sheetId="12" state="hidden" r:id="rId3"/>
  </sheets>
  <externalReferences>
    <externalReference r:id="rId4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_xlnm.Print_Area" localSheetId="0">'Producc-mensual'!$A$1:$P$62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52511"/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54" i="1"/>
  <c r="P53" i="1"/>
  <c r="P52" i="1"/>
  <c r="P51" i="1"/>
  <c r="P50" i="1"/>
  <c r="P49" i="1"/>
  <c r="P47" i="1"/>
  <c r="P19" i="1"/>
  <c r="O60" i="1"/>
  <c r="N60" i="1"/>
  <c r="M60" i="1"/>
  <c r="O59" i="1"/>
  <c r="N59" i="1"/>
  <c r="M59" i="1"/>
  <c r="O58" i="1"/>
  <c r="N58" i="1"/>
  <c r="M58" i="1"/>
  <c r="N57" i="1"/>
  <c r="M57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A13" i="12"/>
  <c r="A12" i="12"/>
  <c r="A11" i="12"/>
  <c r="A10" i="12"/>
  <c r="D10" i="12" s="1"/>
  <c r="E10" i="12" s="1"/>
  <c r="A9" i="12"/>
  <c r="D9" i="12" s="1"/>
  <c r="E9" i="12" s="1"/>
  <c r="A8" i="12"/>
  <c r="D8" i="12" s="1"/>
  <c r="E8" i="12" s="1"/>
  <c r="A7" i="12"/>
  <c r="A6" i="12"/>
  <c r="A5" i="12"/>
  <c r="A4" i="12"/>
  <c r="A3" i="12"/>
  <c r="A2" i="12"/>
  <c r="D2" i="12" s="1"/>
  <c r="E2" i="12" s="1"/>
  <c r="B4" i="12"/>
  <c r="B11" i="12"/>
  <c r="B3" i="12"/>
  <c r="B10" i="12"/>
  <c r="B2" i="12"/>
  <c r="B9" i="12"/>
  <c r="B5" i="12"/>
  <c r="B8" i="12"/>
  <c r="B7" i="12"/>
  <c r="B6" i="12"/>
  <c r="B13" i="12"/>
  <c r="B12" i="12"/>
  <c r="C13" i="12"/>
  <c r="C5" i="12"/>
  <c r="C12" i="12"/>
  <c r="D12" i="12"/>
  <c r="E12" i="12"/>
  <c r="C4" i="12"/>
  <c r="E4" i="12" s="1"/>
  <c r="D4" i="12"/>
  <c r="C9" i="12"/>
  <c r="C11" i="12"/>
  <c r="D11" i="12"/>
  <c r="E11" i="12"/>
  <c r="C3" i="12"/>
  <c r="D3" i="12"/>
  <c r="E3" i="12" s="1"/>
  <c r="C10" i="12"/>
  <c r="C2" i="12"/>
  <c r="C7" i="12"/>
  <c r="D7" i="12"/>
  <c r="E7" i="12"/>
  <c r="C6" i="12"/>
  <c r="D6" i="12"/>
  <c r="E6" i="12" s="1"/>
  <c r="C8" i="12"/>
  <c r="D5" i="12"/>
  <c r="E5" i="12"/>
  <c r="D13" i="12"/>
  <c r="E13" i="12"/>
  <c r="O19" i="1"/>
  <c r="N61" i="1"/>
  <c r="N47" i="1"/>
  <c r="N33" i="1"/>
  <c r="N19" i="1"/>
  <c r="O20" i="1"/>
  <c r="M19" i="1"/>
  <c r="L19" i="1"/>
  <c r="K19" i="1"/>
  <c r="J19" i="1"/>
  <c r="I19" i="1"/>
  <c r="H19" i="1"/>
  <c r="M20" i="1"/>
  <c r="N20" i="1"/>
  <c r="L58" i="1"/>
  <c r="L59" i="1"/>
  <c r="L57" i="1"/>
  <c r="L54" i="1"/>
  <c r="L55" i="1"/>
  <c r="L50" i="1"/>
  <c r="L52" i="1"/>
  <c r="L56" i="1"/>
  <c r="L53" i="1"/>
  <c r="L51" i="1"/>
  <c r="L33" i="1"/>
  <c r="H50" i="1"/>
  <c r="H51" i="1"/>
  <c r="H52" i="1"/>
  <c r="H53" i="1"/>
  <c r="H54" i="1"/>
  <c r="H55" i="1"/>
  <c r="H56" i="1"/>
  <c r="H57" i="1"/>
  <c r="K57" i="1"/>
  <c r="H58" i="1"/>
  <c r="H59" i="1"/>
  <c r="H60" i="1"/>
  <c r="G50" i="1"/>
  <c r="G51" i="1"/>
  <c r="G52" i="1"/>
  <c r="G53" i="1"/>
  <c r="G54" i="1"/>
  <c r="G55" i="1"/>
  <c r="G56" i="1"/>
  <c r="G57" i="1"/>
  <c r="G58" i="1"/>
  <c r="G59" i="1"/>
  <c r="G60" i="1"/>
  <c r="G49" i="1"/>
  <c r="H47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7" i="1"/>
  <c r="E47" i="1"/>
  <c r="D47" i="1"/>
  <c r="C47" i="1"/>
  <c r="F33" i="1"/>
  <c r="E33" i="1"/>
  <c r="D33" i="1"/>
  <c r="C33" i="1"/>
  <c r="G47" i="1"/>
  <c r="E20" i="1"/>
  <c r="F48" i="1"/>
  <c r="F61" i="1"/>
  <c r="G48" i="1"/>
  <c r="E34" i="1"/>
  <c r="E61" i="1"/>
  <c r="F62" i="1"/>
  <c r="F34" i="1"/>
  <c r="D34" i="1"/>
  <c r="D61" i="1"/>
  <c r="C61" i="1"/>
  <c r="F20" i="1"/>
  <c r="D48" i="1"/>
  <c r="E48" i="1"/>
  <c r="H48" i="1"/>
  <c r="D20" i="1"/>
  <c r="K55" i="1"/>
  <c r="K50" i="1"/>
  <c r="J60" i="1"/>
  <c r="I60" i="1"/>
  <c r="I56" i="1"/>
  <c r="I55" i="1"/>
  <c r="I54" i="1"/>
  <c r="J59" i="1"/>
  <c r="J57" i="1"/>
  <c r="J56" i="1"/>
  <c r="J55" i="1"/>
  <c r="J53" i="1"/>
  <c r="K47" i="1"/>
  <c r="I58" i="1"/>
  <c r="I57" i="1"/>
  <c r="I52" i="1"/>
  <c r="J49" i="1"/>
  <c r="K58" i="1"/>
  <c r="I53" i="1"/>
  <c r="K51" i="1"/>
  <c r="K56" i="1"/>
  <c r="J52" i="1"/>
  <c r="J51" i="1"/>
  <c r="K54" i="1"/>
  <c r="J47" i="1"/>
  <c r="I47" i="1"/>
  <c r="I48" i="1"/>
  <c r="I59" i="1"/>
  <c r="J58" i="1"/>
  <c r="J54" i="1"/>
  <c r="K53" i="1"/>
  <c r="K52" i="1"/>
  <c r="L49" i="1"/>
  <c r="G61" i="1"/>
  <c r="G62" i="1"/>
  <c r="I50" i="1"/>
  <c r="G33" i="1"/>
  <c r="G34" i="1"/>
  <c r="I49" i="1"/>
  <c r="I51" i="1"/>
  <c r="D62" i="1"/>
  <c r="E62" i="1"/>
  <c r="K33" i="1"/>
  <c r="L34" i="1"/>
  <c r="G20" i="1"/>
  <c r="L20" i="1"/>
  <c r="I20" i="1"/>
  <c r="K60" i="1"/>
  <c r="K59" i="1"/>
  <c r="K49" i="1"/>
  <c r="J48" i="1"/>
  <c r="J20" i="1"/>
  <c r="I33" i="1"/>
  <c r="K20" i="1"/>
  <c r="K48" i="1"/>
  <c r="H20" i="1"/>
  <c r="J50" i="1"/>
  <c r="J61" i="1"/>
  <c r="J33" i="1"/>
  <c r="H49" i="1"/>
  <c r="H61" i="1"/>
  <c r="H62" i="1"/>
  <c r="H33" i="1"/>
  <c r="H34" i="1"/>
  <c r="I61" i="1"/>
  <c r="K61" i="1"/>
  <c r="J62" i="1"/>
  <c r="J34" i="1"/>
  <c r="K34" i="1"/>
  <c r="I34" i="1"/>
  <c r="I62" i="1"/>
  <c r="K62" i="1"/>
  <c r="L60" i="1"/>
  <c r="L61" i="1"/>
  <c r="L62" i="1"/>
  <c r="L47" i="1"/>
  <c r="L48" i="1"/>
  <c r="M47" i="1"/>
  <c r="N48" i="1"/>
  <c r="M48" i="1"/>
  <c r="M49" i="1"/>
  <c r="M61" i="1"/>
  <c r="N62" i="1"/>
  <c r="M62" i="1"/>
  <c r="M33" i="1"/>
  <c r="M34" i="1"/>
  <c r="N34" i="1"/>
  <c r="O33" i="1"/>
  <c r="O34" i="1"/>
  <c r="O57" i="1"/>
  <c r="O47" i="1"/>
  <c r="O56" i="1"/>
  <c r="O48" i="1"/>
  <c r="O61" i="1"/>
  <c r="O62" i="1"/>
  <c r="P61" i="1" l="1"/>
  <c r="P33" i="1"/>
</calcChain>
</file>

<file path=xl/sharedStrings.xml><?xml version="1.0" encoding="utf-8"?>
<sst xmlns="http://schemas.openxmlformats.org/spreadsheetml/2006/main" count="88" uniqueCount="45">
  <si>
    <t>FEDERACIÓN NACIONAL DE AVICULTORES DE COLOMBIA</t>
  </si>
  <si>
    <t>PROGRAMA DE ESTUDIOS ECONÓMICOS</t>
  </si>
  <si>
    <t>Mes</t>
  </si>
  <si>
    <t>Total</t>
  </si>
  <si>
    <t>POLLO (Toneladas)</t>
  </si>
  <si>
    <t>HUEVOS (Unidades)</t>
  </si>
  <si>
    <t>Fuente: Fenavi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</si>
  <si>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</si>
  <si>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</si>
  <si>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</si>
  <si>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</si>
  <si>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</si>
  <si>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</si>
  <si>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</si>
  <si>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</si>
  <si>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</si>
  <si>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</si>
  <si>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</si>
  <si>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</si>
  <si>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HUEVOS (Toneladas)</t>
  </si>
  <si>
    <t>Parámetros huevo - producción</t>
  </si>
  <si>
    <t>Rubro</t>
  </si>
  <si>
    <t>Mortalidad levante (%)</t>
  </si>
  <si>
    <t>Mortalidad acumulada (%)</t>
  </si>
  <si>
    <t>No Huevos acumulados AA</t>
  </si>
  <si>
    <t>Fuente: Fenavi.</t>
  </si>
  <si>
    <t>TOTAL AVICULTURA (Toneladas)</t>
  </si>
  <si>
    <t>Variación</t>
  </si>
  <si>
    <t>Producción avícola mensual</t>
  </si>
  <si>
    <t>Producto</t>
  </si>
  <si>
    <t>Parametros de producción pollo</t>
  </si>
  <si>
    <t>Año</t>
  </si>
  <si>
    <t>Mortalidad (%)</t>
  </si>
  <si>
    <t>Merma (%)</t>
  </si>
  <si>
    <t>Peso  pollo en pie (Kg)</t>
  </si>
  <si>
    <t xml:space="preserve">Peso Neto (Kg/Unidad) </t>
  </si>
  <si>
    <t>Parametros de produccio huevo</t>
  </si>
  <si>
    <t>Mortalidad en levante (%)</t>
  </si>
  <si>
    <t>Mortalidad en producción (%)</t>
  </si>
  <si>
    <t>% de productividad</t>
  </si>
  <si>
    <t># de semanas de ciclo productivo</t>
  </si>
  <si>
    <t>Promedio</t>
  </si>
  <si>
    <t>Multiplicador</t>
  </si>
  <si>
    <t>2018 P</t>
  </si>
  <si>
    <t xml:space="preserve">Fuente: Fenavi-Fonav.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</si>
</sst>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yyyy\-mm\-dd;@"/>
    <numFmt numFmtId="168" formatCode="0.000"/>
    <numFmt numFmtId="170" formatCode="_-* #,##0.0_-;\-* #,##0.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theme="4" tint="-0.499984740745262"/>
      <name val="Arial"/>
      <family val="2"/>
    </font>
    <font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4" fillId="2" borderId="2" xfId="0" applyFont="1" applyFill="1" applyBorder="1"/>
    <xf numFmtId="0" fontId="0" fillId="2" borderId="0" xfId="0" applyFill="1" applyBorder="1"/>
    <xf numFmtId="10" fontId="1" fillId="2" borderId="0" xfId="3" applyNumberFormat="1" applyFill="1" applyBorder="1"/>
    <xf numFmtId="0" fontId="0" fillId="2" borderId="2" xfId="0" applyFill="1" applyBorder="1"/>
    <xf numFmtId="1" fontId="1" fillId="2" borderId="2" xfId="2" applyNumberFormat="1" applyFill="1" applyBorder="1"/>
    <xf numFmtId="0" fontId="0" fillId="2" borderId="0" xfId="0" applyFill="1"/>
    <xf numFmtId="1" fontId="1" fillId="2" borderId="0" xfId="2" applyNumberFormat="1" applyFill="1" applyBorder="1"/>
    <xf numFmtId="0" fontId="4" fillId="2" borderId="1" xfId="0" applyFont="1" applyFill="1" applyBorder="1"/>
    <xf numFmtId="10" fontId="0" fillId="2" borderId="1" xfId="0" applyNumberFormat="1" applyFill="1" applyBorder="1"/>
    <xf numFmtId="3" fontId="6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/>
    <xf numFmtId="3" fontId="7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/>
    <xf numFmtId="0" fontId="9" fillId="2" borderId="0" xfId="0" applyFont="1" applyFill="1"/>
    <xf numFmtId="3" fontId="6" fillId="2" borderId="0" xfId="0" applyNumberFormat="1" applyFont="1" applyFill="1"/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/>
    <xf numFmtId="0" fontId="10" fillId="3" borderId="0" xfId="0" applyFont="1" applyFill="1"/>
    <xf numFmtId="17" fontId="10" fillId="3" borderId="0" xfId="0" applyNumberFormat="1" applyFont="1" applyFill="1"/>
    <xf numFmtId="3" fontId="7" fillId="3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9" fillId="3" borderId="0" xfId="0" applyFont="1" applyFill="1"/>
    <xf numFmtId="0" fontId="11" fillId="3" borderId="0" xfId="0" applyFont="1" applyFill="1" applyBorder="1" applyAlignment="1">
      <alignment horizontal="center"/>
    </xf>
    <xf numFmtId="2" fontId="9" fillId="3" borderId="1" xfId="0" applyNumberFormat="1" applyFont="1" applyFill="1" applyBorder="1"/>
    <xf numFmtId="10" fontId="9" fillId="3" borderId="0" xfId="0" applyNumberFormat="1" applyFont="1" applyFill="1" applyBorder="1"/>
    <xf numFmtId="168" fontId="9" fillId="3" borderId="2" xfId="0" applyNumberFormat="1" applyFont="1" applyFill="1" applyBorder="1"/>
    <xf numFmtId="166" fontId="3" fillId="2" borderId="7" xfId="3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166" fontId="8" fillId="2" borderId="0" xfId="3" applyNumberFormat="1" applyFont="1" applyFill="1" applyBorder="1" applyAlignment="1">
      <alignment horizontal="right"/>
    </xf>
    <xf numFmtId="166" fontId="3" fillId="2" borderId="9" xfId="3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166" fontId="13" fillId="2" borderId="0" xfId="3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167" fontId="4" fillId="2" borderId="11" xfId="0" applyNumberFormat="1" applyFont="1" applyFill="1" applyBorder="1"/>
    <xf numFmtId="167" fontId="4" fillId="2" borderId="10" xfId="0" applyNumberFormat="1" applyFont="1" applyFill="1" applyBorder="1"/>
    <xf numFmtId="167" fontId="4" fillId="2" borderId="12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166" fontId="0" fillId="0" borderId="6" xfId="3" applyNumberFormat="1" applyFont="1" applyBorder="1"/>
    <xf numFmtId="168" fontId="0" fillId="0" borderId="6" xfId="0" applyNumberFormat="1" applyBorder="1"/>
    <xf numFmtId="0" fontId="0" fillId="0" borderId="6" xfId="0" applyBorder="1"/>
    <xf numFmtId="10" fontId="0" fillId="0" borderId="6" xfId="0" applyNumberFormat="1" applyBorder="1"/>
    <xf numFmtId="9" fontId="0" fillId="0" borderId="6" xfId="0" applyNumberFormat="1" applyBorder="1"/>
    <xf numFmtId="166" fontId="0" fillId="0" borderId="6" xfId="0" applyNumberFormat="1" applyBorder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/>
    <xf numFmtId="9" fontId="0" fillId="0" borderId="0" xfId="3" applyFont="1"/>
    <xf numFmtId="166" fontId="0" fillId="0" borderId="0" xfId="3" applyNumberFormat="1" applyFont="1"/>
    <xf numFmtId="166" fontId="0" fillId="0" borderId="0" xfId="0" applyNumberFormat="1"/>
    <xf numFmtId="1" fontId="7" fillId="3" borderId="0" xfId="0" applyNumberFormat="1" applyFont="1" applyFill="1"/>
    <xf numFmtId="0" fontId="6" fillId="2" borderId="0" xfId="0" applyFont="1" applyFill="1"/>
    <xf numFmtId="3" fontId="9" fillId="2" borderId="0" xfId="0" applyNumberFormat="1" applyFont="1" applyFill="1"/>
    <xf numFmtId="166" fontId="3" fillId="2" borderId="7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1" fillId="0" borderId="15" xfId="0" applyNumberFormat="1" applyFont="1" applyFill="1" applyBorder="1"/>
    <xf numFmtId="3" fontId="1" fillId="3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/>
    <xf numFmtId="3" fontId="1" fillId="3" borderId="19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1" fillId="3" borderId="15" xfId="0" applyNumberFormat="1" applyFont="1" applyFill="1" applyBorder="1"/>
    <xf numFmtId="3" fontId="3" fillId="3" borderId="17" xfId="0" applyNumberFormat="1" applyFont="1" applyFill="1" applyBorder="1" applyAlignment="1">
      <alignment horizontal="right"/>
    </xf>
    <xf numFmtId="166" fontId="3" fillId="3" borderId="18" xfId="3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166" fontId="3" fillId="3" borderId="16" xfId="3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3" fontId="0" fillId="3" borderId="15" xfId="0" applyNumberFormat="1" applyFill="1" applyBorder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7">
    <cellStyle name="Euro" xfId="1"/>
    <cellStyle name="Millares" xfId="2" builtinId="3"/>
    <cellStyle name="Millares 2" xfId="5"/>
    <cellStyle name="Normal" xfId="0" builtinId="0"/>
    <cellStyle name="Normal 2" xfId="4"/>
    <cellStyle name="Porcentaje" xfId="3" builtinId="5"/>
    <cellStyle name="Porcentaje 3" xfId="6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106"/>
  <sheetViews>
    <sheetView tabSelected="1" topLeftCell="A19" zoomScale="80" workbookViewId="0">
      <pane xSplit="2" topLeftCell="C1" activePane="topRight" state="frozen"/>
      <selection activeCell="B1" sqref="B1"/>
      <selection pane="topRight" activeCell="A73" sqref="A73"/>
    </sheetView>
  </sheetViews>
  <sheetFormatPr baseColWidth="10" defaultColWidth="11.42578125" defaultRowHeight="12.75" x14ac:dyDescent="0.2"/>
  <cols>
    <col min="1" max="1" width="11.7109375" style="2" customWidth="1"/>
    <col min="2" max="2" width="5.5703125" style="2" customWidth="1"/>
    <col min="3" max="3" width="15.42578125" style="2" customWidth="1"/>
    <col min="4" max="4" width="14" style="2" customWidth="1"/>
    <col min="5" max="5" width="14.42578125" style="2" customWidth="1"/>
    <col min="6" max="8" width="13.42578125" style="2" customWidth="1"/>
    <col min="9" max="10" width="14.5703125" style="2" customWidth="1"/>
    <col min="11" max="11" width="14.5703125" style="2" bestFit="1" customWidth="1"/>
    <col min="12" max="16" width="14.5703125" style="2" customWidth="1"/>
    <col min="17" max="17" width="17.5703125" style="24" customWidth="1"/>
    <col min="18" max="18" width="11.42578125" style="28"/>
    <col min="19" max="19" width="11.42578125" style="32"/>
    <col min="20" max="20" width="11.42578125" style="31"/>
    <col min="21" max="22" width="11.42578125" style="24"/>
    <col min="23" max="23" width="11.42578125" style="31"/>
    <col min="24" max="16384" width="11.42578125" style="2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28</v>
      </c>
    </row>
    <row r="4" spans="1:20" x14ac:dyDescent="0.2">
      <c r="A4" s="1" t="s">
        <v>6</v>
      </c>
    </row>
    <row r="5" spans="1:20" ht="13.5" thickBot="1" x14ac:dyDescent="0.25"/>
    <row r="6" spans="1:20" ht="30" customHeight="1" x14ac:dyDescent="0.2">
      <c r="A6" s="92" t="s">
        <v>29</v>
      </c>
      <c r="B6" s="93" t="s">
        <v>2</v>
      </c>
      <c r="C6" s="85">
        <v>2005</v>
      </c>
      <c r="D6" s="85">
        <v>2006</v>
      </c>
      <c r="E6" s="85">
        <v>2007</v>
      </c>
      <c r="F6" s="85">
        <v>2008</v>
      </c>
      <c r="G6" s="85">
        <v>2009</v>
      </c>
      <c r="H6" s="85">
        <v>2010</v>
      </c>
      <c r="I6" s="85">
        <v>2011</v>
      </c>
      <c r="J6" s="85">
        <v>2012</v>
      </c>
      <c r="K6" s="85">
        <v>2013</v>
      </c>
      <c r="L6" s="85">
        <v>2014</v>
      </c>
      <c r="M6" s="85">
        <v>2015</v>
      </c>
      <c r="N6" s="85">
        <v>2016</v>
      </c>
      <c r="O6" s="85">
        <v>2017</v>
      </c>
      <c r="P6" s="86" t="s">
        <v>43</v>
      </c>
      <c r="Q6" s="38"/>
    </row>
    <row r="7" spans="1:20" ht="15.75" customHeight="1" x14ac:dyDescent="0.2">
      <c r="A7" s="94" t="s">
        <v>5</v>
      </c>
      <c r="B7" s="44" t="s">
        <v>7</v>
      </c>
      <c r="C7" s="6">
        <v>631615193.63490427</v>
      </c>
      <c r="D7" s="6">
        <v>739534884.57669497</v>
      </c>
      <c r="E7" s="6">
        <v>681578671.28368139</v>
      </c>
      <c r="F7" s="6">
        <v>712853747.36862826</v>
      </c>
      <c r="G7" s="20">
        <v>770294016.21627486</v>
      </c>
      <c r="H7" s="20">
        <v>820985479.13060486</v>
      </c>
      <c r="I7" s="20">
        <v>834393647.2703023</v>
      </c>
      <c r="J7" s="20">
        <v>882147428.61153626</v>
      </c>
      <c r="K7" s="20">
        <v>905330067.85927224</v>
      </c>
      <c r="L7" s="18">
        <v>952134100.68025732</v>
      </c>
      <c r="M7" s="18">
        <v>962803505.49763405</v>
      </c>
      <c r="N7" s="18">
        <v>1057370364.5516901</v>
      </c>
      <c r="O7" s="18">
        <v>1085067943.8668585</v>
      </c>
      <c r="P7" s="69">
        <v>1224719974.0877347</v>
      </c>
      <c r="Q7" s="38"/>
      <c r="R7" s="64"/>
      <c r="T7" s="25"/>
    </row>
    <row r="8" spans="1:20" x14ac:dyDescent="0.2">
      <c r="A8" s="95"/>
      <c r="B8" s="45" t="s">
        <v>8</v>
      </c>
      <c r="C8" s="6">
        <v>640837291.77529418</v>
      </c>
      <c r="D8" s="6">
        <v>752567281.7103231</v>
      </c>
      <c r="E8" s="6">
        <v>676027370.41080654</v>
      </c>
      <c r="F8" s="6">
        <v>713555156.53087091</v>
      </c>
      <c r="G8" s="30">
        <v>775794416.44336247</v>
      </c>
      <c r="H8" s="30">
        <v>819833380.02041674</v>
      </c>
      <c r="I8" s="30">
        <v>849669747.19458747</v>
      </c>
      <c r="J8" s="30">
        <v>881173320.6432631</v>
      </c>
      <c r="K8" s="30">
        <v>905338962.25655913</v>
      </c>
      <c r="L8" s="18">
        <v>955873382.55105376</v>
      </c>
      <c r="M8" s="18">
        <v>972602974.09674263</v>
      </c>
      <c r="N8" s="18">
        <v>1055828989.0256796</v>
      </c>
      <c r="O8" s="18">
        <v>1087178327.2854741</v>
      </c>
      <c r="P8" s="71">
        <v>1224642867.7256866</v>
      </c>
      <c r="Q8" s="38"/>
      <c r="R8" s="64"/>
      <c r="T8" s="25"/>
    </row>
    <row r="9" spans="1:20" x14ac:dyDescent="0.2">
      <c r="A9" s="95"/>
      <c r="B9" s="45" t="s">
        <v>9</v>
      </c>
      <c r="C9" s="6">
        <v>649450934.08772862</v>
      </c>
      <c r="D9" s="6">
        <v>757042631.19349933</v>
      </c>
      <c r="E9" s="6">
        <v>682118332.59801412</v>
      </c>
      <c r="F9" s="6">
        <v>721377402.55330396</v>
      </c>
      <c r="G9" s="30">
        <v>782240709.14375269</v>
      </c>
      <c r="H9" s="30">
        <v>816915204.48370314</v>
      </c>
      <c r="I9" s="30">
        <v>859694760.19880402</v>
      </c>
      <c r="J9" s="30">
        <v>882987536.52965784</v>
      </c>
      <c r="K9" s="30">
        <v>906129778.72403073</v>
      </c>
      <c r="L9" s="18">
        <v>962016296.73208249</v>
      </c>
      <c r="M9" s="18">
        <v>978601751.52009821</v>
      </c>
      <c r="N9" s="18">
        <v>1059658108.9599853</v>
      </c>
      <c r="O9" s="18">
        <v>1098253581.1868424</v>
      </c>
      <c r="P9" s="71">
        <v>1229683329.0217841</v>
      </c>
      <c r="Q9" s="38"/>
      <c r="R9" s="64"/>
      <c r="T9" s="25"/>
    </row>
    <row r="10" spans="1:20" x14ac:dyDescent="0.2">
      <c r="A10" s="95"/>
      <c r="B10" s="45" t="s">
        <v>10</v>
      </c>
      <c r="C10" s="6">
        <v>657143782.24802947</v>
      </c>
      <c r="D10" s="6">
        <v>753104740.68425059</v>
      </c>
      <c r="E10" s="6">
        <v>685315953.12358987</v>
      </c>
      <c r="F10" s="6">
        <v>731221180.53530121</v>
      </c>
      <c r="G10" s="30">
        <v>787378168.45974016</v>
      </c>
      <c r="H10" s="30">
        <v>811094177.31840229</v>
      </c>
      <c r="I10" s="30">
        <v>869744684.56753743</v>
      </c>
      <c r="J10" s="30">
        <v>877218229.51578474</v>
      </c>
      <c r="K10" s="30">
        <v>915047747.17196369</v>
      </c>
      <c r="L10" s="18">
        <v>961241675.26200521</v>
      </c>
      <c r="M10" s="18">
        <v>980241029.15330529</v>
      </c>
      <c r="N10" s="27">
        <v>1064992742.3261447</v>
      </c>
      <c r="O10" s="27">
        <v>1116726259.4043317</v>
      </c>
      <c r="P10" s="71">
        <v>1237813878.0607378</v>
      </c>
      <c r="Q10" s="38"/>
      <c r="R10" s="64"/>
      <c r="T10" s="25"/>
    </row>
    <row r="11" spans="1:20" x14ac:dyDescent="0.2">
      <c r="A11" s="95"/>
      <c r="B11" s="45" t="s">
        <v>11</v>
      </c>
      <c r="C11" s="6">
        <v>668367186.34645092</v>
      </c>
      <c r="D11" s="6">
        <v>746759743.45941675</v>
      </c>
      <c r="E11" s="6">
        <v>684127271.04990077</v>
      </c>
      <c r="F11" s="6">
        <v>752946814.73022568</v>
      </c>
      <c r="G11" s="30">
        <v>793279644.13511276</v>
      </c>
      <c r="H11" s="30">
        <v>802166898.83446789</v>
      </c>
      <c r="I11" s="30">
        <v>881275995.58664501</v>
      </c>
      <c r="J11" s="30">
        <v>874429959.29989266</v>
      </c>
      <c r="K11" s="30">
        <v>922656516.136621</v>
      </c>
      <c r="L11" s="18">
        <v>961913750.70068896</v>
      </c>
      <c r="M11" s="18">
        <v>986077431.02879977</v>
      </c>
      <c r="N11" s="18">
        <v>1062759918.6684926</v>
      </c>
      <c r="O11" s="18">
        <v>1136115845.8738534</v>
      </c>
      <c r="P11" s="71">
        <v>1234979614.5675123</v>
      </c>
      <c r="Q11" s="38"/>
      <c r="R11" s="64"/>
      <c r="T11" s="25"/>
    </row>
    <row r="12" spans="1:20" x14ac:dyDescent="0.2">
      <c r="A12" s="95"/>
      <c r="B12" s="45" t="s">
        <v>12</v>
      </c>
      <c r="C12" s="6">
        <v>678572274.75385368</v>
      </c>
      <c r="D12" s="6">
        <v>746017134.83643246</v>
      </c>
      <c r="E12" s="6">
        <v>686935107.22975206</v>
      </c>
      <c r="F12" s="6">
        <v>755948741.13493574</v>
      </c>
      <c r="G12" s="20">
        <v>802629856.81635797</v>
      </c>
      <c r="H12" s="20">
        <v>798396508.41581106</v>
      </c>
      <c r="I12" s="20">
        <v>894629868.01908422</v>
      </c>
      <c r="J12" s="20">
        <v>877742395.84662378</v>
      </c>
      <c r="K12" s="20">
        <v>928683947.76900804</v>
      </c>
      <c r="L12" s="18">
        <v>967277801.0850172</v>
      </c>
      <c r="M12" s="18">
        <v>990153203.63046122</v>
      </c>
      <c r="N12" s="18">
        <v>1060856566.7188013</v>
      </c>
      <c r="O12" s="18">
        <v>1146423022.2982707</v>
      </c>
      <c r="P12" s="71">
        <v>1224399175.2933547</v>
      </c>
      <c r="Q12" s="38"/>
      <c r="R12" s="64"/>
      <c r="T12" s="25"/>
    </row>
    <row r="13" spans="1:20" x14ac:dyDescent="0.2">
      <c r="A13" s="95"/>
      <c r="B13" s="45" t="s">
        <v>13</v>
      </c>
      <c r="C13" s="6">
        <v>688208379.27273452</v>
      </c>
      <c r="D13" s="6">
        <v>739168440.40111768</v>
      </c>
      <c r="E13" s="6">
        <v>691494052.52388263</v>
      </c>
      <c r="F13" s="6">
        <v>756514970.76123238</v>
      </c>
      <c r="G13" s="20">
        <v>810400471.44754839</v>
      </c>
      <c r="H13" s="20">
        <v>799581899.27490437</v>
      </c>
      <c r="I13" s="20">
        <v>908127346.78692615</v>
      </c>
      <c r="J13" s="20">
        <v>877828781.19775891</v>
      </c>
      <c r="K13" s="20">
        <v>935573218.03662419</v>
      </c>
      <c r="L13" s="18">
        <v>967901999.27560484</v>
      </c>
      <c r="M13" s="18">
        <v>997965821.06893551</v>
      </c>
      <c r="N13" s="18">
        <v>1065031739.3620464</v>
      </c>
      <c r="O13" s="18">
        <v>1155245240.6527083</v>
      </c>
      <c r="P13" s="71"/>
      <c r="Q13" s="38"/>
      <c r="R13" s="64"/>
      <c r="T13" s="25"/>
    </row>
    <row r="14" spans="1:20" x14ac:dyDescent="0.2">
      <c r="A14" s="95"/>
      <c r="B14" s="45" t="s">
        <v>14</v>
      </c>
      <c r="C14" s="6">
        <v>697484195.07186699</v>
      </c>
      <c r="D14" s="6">
        <v>725191994.91323531</v>
      </c>
      <c r="E14" s="6">
        <v>692737692.06250715</v>
      </c>
      <c r="F14" s="6">
        <v>763078253.5774945</v>
      </c>
      <c r="G14" s="20">
        <v>819869091.38679576</v>
      </c>
      <c r="H14" s="20">
        <v>804406497.1166147</v>
      </c>
      <c r="I14" s="20">
        <v>921519216.24689531</v>
      </c>
      <c r="J14" s="20">
        <v>881812109.84094608</v>
      </c>
      <c r="K14" s="20">
        <v>939109084.81267333</v>
      </c>
      <c r="L14" s="18">
        <v>969029745.75988746</v>
      </c>
      <c r="M14" s="18">
        <v>1010199009.8273622</v>
      </c>
      <c r="N14" s="18">
        <v>1073742724.5281317</v>
      </c>
      <c r="O14" s="18">
        <v>1175241027.4163759</v>
      </c>
      <c r="P14" s="71"/>
      <c r="Q14" s="38"/>
      <c r="R14" s="64"/>
      <c r="T14" s="25"/>
    </row>
    <row r="15" spans="1:20" x14ac:dyDescent="0.2">
      <c r="A15" s="95"/>
      <c r="B15" s="45" t="s">
        <v>15</v>
      </c>
      <c r="C15" s="6">
        <v>708212560.46241283</v>
      </c>
      <c r="D15" s="6">
        <v>710072727.29713595</v>
      </c>
      <c r="E15" s="6">
        <v>689063988.8236059</v>
      </c>
      <c r="F15" s="6">
        <v>772185648.28855789</v>
      </c>
      <c r="G15" s="20">
        <v>829375180.14124358</v>
      </c>
      <c r="H15" s="20">
        <v>812402702.40267706</v>
      </c>
      <c r="I15" s="20">
        <v>920363996.15532935</v>
      </c>
      <c r="J15" s="20">
        <v>888147454.92584121</v>
      </c>
      <c r="K15" s="20">
        <v>938030903.42522144</v>
      </c>
      <c r="L15" s="18">
        <v>961396298.13970733</v>
      </c>
      <c r="M15" s="18">
        <v>1022550738.6075259</v>
      </c>
      <c r="N15" s="18">
        <v>1075315805.1721566</v>
      </c>
      <c r="O15" s="18">
        <v>1193058624.8048832</v>
      </c>
      <c r="P15" s="71"/>
      <c r="Q15" s="38"/>
      <c r="R15" s="64"/>
      <c r="T15" s="25"/>
    </row>
    <row r="16" spans="1:20" x14ac:dyDescent="0.2">
      <c r="A16" s="95"/>
      <c r="B16" s="45" t="s">
        <v>16</v>
      </c>
      <c r="C16" s="6">
        <v>718568850.17568207</v>
      </c>
      <c r="D16" s="6">
        <v>701950868.8642956</v>
      </c>
      <c r="E16" s="6">
        <v>698408358.56227398</v>
      </c>
      <c r="F16" s="6">
        <v>779897352.31570876</v>
      </c>
      <c r="G16" s="20">
        <v>832652291.83723879</v>
      </c>
      <c r="H16" s="20">
        <v>821578792.64372659</v>
      </c>
      <c r="I16" s="20">
        <v>913977219.11115551</v>
      </c>
      <c r="J16" s="20">
        <v>893735112.93155921</v>
      </c>
      <c r="K16" s="20">
        <v>941933000.59459186</v>
      </c>
      <c r="L16" s="18">
        <v>956683295.91937661</v>
      </c>
      <c r="M16" s="18">
        <v>1029199788.9647418</v>
      </c>
      <c r="N16" s="18">
        <v>1078225539.0953321</v>
      </c>
      <c r="O16" s="18">
        <v>1207696216.2622209</v>
      </c>
      <c r="P16" s="87"/>
      <c r="Q16" s="38"/>
      <c r="R16" s="64"/>
      <c r="T16" s="25"/>
    </row>
    <row r="17" spans="1:21" x14ac:dyDescent="0.2">
      <c r="A17" s="95"/>
      <c r="B17" s="45" t="s">
        <v>17</v>
      </c>
      <c r="C17" s="6">
        <v>728683880.19601822</v>
      </c>
      <c r="D17" s="6">
        <v>695348386.93224764</v>
      </c>
      <c r="E17" s="6">
        <v>707529499.7158649</v>
      </c>
      <c r="F17" s="6">
        <v>786792431.31428885</v>
      </c>
      <c r="G17" s="20">
        <v>835868921.04154027</v>
      </c>
      <c r="H17" s="20">
        <v>820967886.96078062</v>
      </c>
      <c r="I17" s="20">
        <v>910779909.28259075</v>
      </c>
      <c r="J17" s="20">
        <v>892979086.79439044</v>
      </c>
      <c r="K17" s="20">
        <v>942246068.24642205</v>
      </c>
      <c r="L17" s="18">
        <v>956408876.88864684</v>
      </c>
      <c r="M17" s="18">
        <v>1040118523.6863394</v>
      </c>
      <c r="N17" s="18">
        <v>1082008898.8760171</v>
      </c>
      <c r="O17" s="18">
        <v>1211235866.263</v>
      </c>
      <c r="P17" s="87"/>
      <c r="Q17" s="38"/>
      <c r="R17" s="64"/>
      <c r="T17" s="25"/>
    </row>
    <row r="18" spans="1:21" x14ac:dyDescent="0.2">
      <c r="A18" s="96"/>
      <c r="B18" s="46" t="s">
        <v>18</v>
      </c>
      <c r="C18" s="6">
        <v>732821714.55579829</v>
      </c>
      <c r="D18" s="6">
        <v>690451620.96096873</v>
      </c>
      <c r="E18" s="6">
        <v>718530070.11720538</v>
      </c>
      <c r="F18" s="6">
        <v>791923454.20075488</v>
      </c>
      <c r="G18" s="20">
        <v>841952377.77099323</v>
      </c>
      <c r="H18" s="20">
        <v>821019346.12268186</v>
      </c>
      <c r="I18" s="20">
        <v>897929629.41728282</v>
      </c>
      <c r="J18" s="20">
        <v>895521524.29591513</v>
      </c>
      <c r="K18" s="20">
        <v>947396788.125121</v>
      </c>
      <c r="L18" s="18">
        <v>957372693.37332892</v>
      </c>
      <c r="M18" s="18">
        <v>1058614464.7274244</v>
      </c>
      <c r="N18" s="18">
        <v>1081553796.9652863</v>
      </c>
      <c r="O18" s="18">
        <v>1215694064.9436195</v>
      </c>
      <c r="P18" s="87"/>
      <c r="Q18" s="38"/>
      <c r="R18" s="64"/>
      <c r="T18" s="25"/>
    </row>
    <row r="19" spans="1:21" x14ac:dyDescent="0.2">
      <c r="A19" s="97" t="s">
        <v>3</v>
      </c>
      <c r="B19" s="77"/>
      <c r="C19" s="48">
        <v>8199966242.5807743</v>
      </c>
      <c r="D19" s="49">
        <v>8757210455.8296185</v>
      </c>
      <c r="E19" s="49">
        <v>8293866367.5010853</v>
      </c>
      <c r="F19" s="49">
        <v>9038295153.3113041</v>
      </c>
      <c r="G19" s="49">
        <v>9681735144.839962</v>
      </c>
      <c r="H19" s="49">
        <f>SUM(H7:H18)</f>
        <v>9749348772.7247906</v>
      </c>
      <c r="I19" s="49">
        <f t="shared" ref="I19:P19" si="0">SUM(I7:I18)</f>
        <v>10662106019.837141</v>
      </c>
      <c r="J19" s="49">
        <f t="shared" si="0"/>
        <v>10605722940.433168</v>
      </c>
      <c r="K19" s="49">
        <f t="shared" si="0"/>
        <v>11127476083.158108</v>
      </c>
      <c r="L19" s="49">
        <f t="shared" si="0"/>
        <v>11529249916.367659</v>
      </c>
      <c r="M19" s="49">
        <f t="shared" si="0"/>
        <v>12029128241.809372</v>
      </c>
      <c r="N19" s="49">
        <f t="shared" si="0"/>
        <v>12817345194.249762</v>
      </c>
      <c r="O19" s="49">
        <f t="shared" si="0"/>
        <v>13827936020.258438</v>
      </c>
      <c r="P19" s="88">
        <f t="shared" si="0"/>
        <v>7376238838.7568102</v>
      </c>
      <c r="Q19" s="38"/>
      <c r="R19" s="29">
        <v>39083</v>
      </c>
    </row>
    <row r="20" spans="1:21" ht="13.5" thickBot="1" x14ac:dyDescent="0.25">
      <c r="A20" s="98" t="s">
        <v>27</v>
      </c>
      <c r="B20" s="76"/>
      <c r="C20" s="37">
        <v>9.5844559521292005E-2</v>
      </c>
      <c r="D20" s="37">
        <f t="shared" ref="D20:I20" si="1">D19/C19-1</f>
        <v>6.7956891133915454E-2</v>
      </c>
      <c r="E20" s="37">
        <f t="shared" si="1"/>
        <v>-5.2910009490532262E-2</v>
      </c>
      <c r="F20" s="37">
        <f t="shared" ref="F20" si="2">F19/E19-1</f>
        <v>8.9756544514294268E-2</v>
      </c>
      <c r="G20" s="37">
        <f t="shared" ref="G20" si="3">G19/F19-1</f>
        <v>7.1190415959466069E-2</v>
      </c>
      <c r="H20" s="37">
        <f t="shared" si="1"/>
        <v>6.9836270950733859E-3</v>
      </c>
      <c r="I20" s="37">
        <f t="shared" si="1"/>
        <v>9.3622381185697323E-2</v>
      </c>
      <c r="J20" s="37">
        <f>J19/I19-1</f>
        <v>-5.288174709487059E-3</v>
      </c>
      <c r="K20" s="37">
        <f>K19/J19-1</f>
        <v>4.9195433979876357E-2</v>
      </c>
      <c r="L20" s="37">
        <f t="shared" ref="L20:P20" si="4">L19/K19-1</f>
        <v>3.6106465671730481E-2</v>
      </c>
      <c r="M20" s="37">
        <f t="shared" si="4"/>
        <v>4.3357402178614723E-2</v>
      </c>
      <c r="N20" s="37">
        <f t="shared" si="4"/>
        <v>6.5525692019875681E-2</v>
      </c>
      <c r="O20" s="67">
        <f t="shared" si="4"/>
        <v>7.8845565184751054E-2</v>
      </c>
      <c r="P20" s="89"/>
      <c r="Q20" s="39"/>
      <c r="R20" s="29">
        <v>39114</v>
      </c>
    </row>
    <row r="21" spans="1:21" ht="12.75" customHeight="1" x14ac:dyDescent="0.2">
      <c r="A21" s="94" t="s">
        <v>19</v>
      </c>
      <c r="B21" s="44" t="s">
        <v>7</v>
      </c>
      <c r="C21" s="4">
        <v>37896.911618094251</v>
      </c>
      <c r="D21" s="4">
        <v>44372.093074601697</v>
      </c>
      <c r="E21" s="4">
        <v>40894.720277020882</v>
      </c>
      <c r="F21" s="4">
        <v>42771.224842117699</v>
      </c>
      <c r="G21" s="20">
        <v>46217.640972976493</v>
      </c>
      <c r="H21" s="20">
        <v>49259.128747836286</v>
      </c>
      <c r="I21" s="20">
        <v>50063.618836218142</v>
      </c>
      <c r="J21" s="20">
        <v>52928.84571669218</v>
      </c>
      <c r="K21" s="20">
        <v>54319.804071556333</v>
      </c>
      <c r="L21" s="20">
        <v>57128.046040815439</v>
      </c>
      <c r="M21" s="18">
        <v>57768.21032985804</v>
      </c>
      <c r="N21" s="18">
        <v>63442.221873101407</v>
      </c>
      <c r="O21" s="20">
        <v>65104.076632011507</v>
      </c>
      <c r="P21" s="72">
        <f t="shared" ref="P21:P27" si="5">+(P7*60)/1000000</f>
        <v>73483.19844526409</v>
      </c>
      <c r="Q21" s="25"/>
      <c r="R21" s="18"/>
      <c r="T21" s="65"/>
      <c r="U21" s="66"/>
    </row>
    <row r="22" spans="1:21" x14ac:dyDescent="0.2">
      <c r="A22" s="95"/>
      <c r="B22" s="45" t="s">
        <v>8</v>
      </c>
      <c r="C22" s="4">
        <v>38450.237506517653</v>
      </c>
      <c r="D22" s="4">
        <v>45154.036902619388</v>
      </c>
      <c r="E22" s="4">
        <v>40561.642224648393</v>
      </c>
      <c r="F22" s="4">
        <v>42813.309391852257</v>
      </c>
      <c r="G22" s="20">
        <v>46547.664986601747</v>
      </c>
      <c r="H22" s="20">
        <v>49190.002801225004</v>
      </c>
      <c r="I22" s="20">
        <v>50980.184831675244</v>
      </c>
      <c r="J22" s="20">
        <v>52870.39923859579</v>
      </c>
      <c r="K22" s="20">
        <v>54320.33773539355</v>
      </c>
      <c r="L22" s="20">
        <v>57352.402953063225</v>
      </c>
      <c r="M22" s="18">
        <v>58356.178445804559</v>
      </c>
      <c r="N22" s="18">
        <v>63349.739341540771</v>
      </c>
      <c r="O22" s="20">
        <v>65230.69963712844</v>
      </c>
      <c r="P22" s="70">
        <f t="shared" si="5"/>
        <v>73478.5720635412</v>
      </c>
      <c r="Q22" s="25"/>
      <c r="R22" s="18"/>
      <c r="T22" s="65"/>
      <c r="U22" s="66"/>
    </row>
    <row r="23" spans="1:21" x14ac:dyDescent="0.2">
      <c r="A23" s="95"/>
      <c r="B23" s="45" t="s">
        <v>9</v>
      </c>
      <c r="C23" s="4">
        <v>38967.056045263715</v>
      </c>
      <c r="D23" s="4">
        <v>45422.557871609963</v>
      </c>
      <c r="E23" s="4">
        <v>40927.099955880847</v>
      </c>
      <c r="F23" s="4">
        <v>43282.644153198235</v>
      </c>
      <c r="G23" s="20">
        <v>46934.442548625157</v>
      </c>
      <c r="H23" s="20">
        <v>49014.912269022185</v>
      </c>
      <c r="I23" s="20">
        <v>51581.685611928238</v>
      </c>
      <c r="J23" s="20">
        <v>52979.252191779473</v>
      </c>
      <c r="K23" s="20">
        <v>54367.786723441845</v>
      </c>
      <c r="L23" s="20">
        <v>57720.97780392495</v>
      </c>
      <c r="M23" s="18">
        <v>58716.105091205893</v>
      </c>
      <c r="N23" s="27">
        <v>63579.486537599114</v>
      </c>
      <c r="O23" s="20">
        <v>65895.214871210555</v>
      </c>
      <c r="P23" s="70">
        <f t="shared" si="5"/>
        <v>73780.999741307038</v>
      </c>
      <c r="Q23" s="42"/>
      <c r="R23" s="18"/>
      <c r="T23" s="65"/>
      <c r="U23" s="66"/>
    </row>
    <row r="24" spans="1:21" x14ac:dyDescent="0.2">
      <c r="A24" s="95"/>
      <c r="B24" s="45" t="s">
        <v>10</v>
      </c>
      <c r="C24" s="4">
        <v>39428.626934881766</v>
      </c>
      <c r="D24" s="4">
        <v>45186.284441055039</v>
      </c>
      <c r="E24" s="4">
        <v>41118.957187415392</v>
      </c>
      <c r="F24" s="4">
        <v>43873.270832118069</v>
      </c>
      <c r="G24" s="20">
        <v>47242.690107584414</v>
      </c>
      <c r="H24" s="20">
        <v>48665.65063910414</v>
      </c>
      <c r="I24" s="20">
        <v>52184.681074052249</v>
      </c>
      <c r="J24" s="20">
        <v>52633.093770947082</v>
      </c>
      <c r="K24" s="20">
        <v>54902.864830317827</v>
      </c>
      <c r="L24" s="20">
        <v>57674.500515720312</v>
      </c>
      <c r="M24" s="18">
        <v>58814.461749198315</v>
      </c>
      <c r="N24" s="27">
        <v>63899.564539568681</v>
      </c>
      <c r="O24" s="20">
        <v>67003.575564259896</v>
      </c>
      <c r="P24" s="70">
        <f t="shared" si="5"/>
        <v>74268.832683644272</v>
      </c>
      <c r="Q24" s="25"/>
      <c r="R24" s="18"/>
      <c r="T24" s="65"/>
      <c r="U24" s="66"/>
    </row>
    <row r="25" spans="1:21" x14ac:dyDescent="0.2">
      <c r="A25" s="95"/>
      <c r="B25" s="45" t="s">
        <v>11</v>
      </c>
      <c r="C25" s="4">
        <v>40102.031180787053</v>
      </c>
      <c r="D25" s="4">
        <v>44805.584607565004</v>
      </c>
      <c r="E25" s="4">
        <v>41047.636262994049</v>
      </c>
      <c r="F25" s="4">
        <v>45176.808883813537</v>
      </c>
      <c r="G25" s="20">
        <v>47596.778648106767</v>
      </c>
      <c r="H25" s="20">
        <v>48130.013930068068</v>
      </c>
      <c r="I25" s="20">
        <v>52876.559735198702</v>
      </c>
      <c r="J25" s="20">
        <v>52465.797557993559</v>
      </c>
      <c r="K25" s="20">
        <v>55359.390968197258</v>
      </c>
      <c r="L25" s="20">
        <v>57714.825042041339</v>
      </c>
      <c r="M25" s="18">
        <v>59164.645861727986</v>
      </c>
      <c r="N25" s="18">
        <v>63765.595120109552</v>
      </c>
      <c r="O25" s="18">
        <v>68166.950752431207</v>
      </c>
      <c r="P25" s="71">
        <f t="shared" si="5"/>
        <v>74098.776874050731</v>
      </c>
      <c r="Q25" s="25"/>
      <c r="R25" s="18"/>
      <c r="T25" s="65"/>
      <c r="U25" s="66"/>
    </row>
    <row r="26" spans="1:21" x14ac:dyDescent="0.2">
      <c r="A26" s="95"/>
      <c r="B26" s="45" t="s">
        <v>12</v>
      </c>
      <c r="C26" s="4">
        <v>40714.336485231222</v>
      </c>
      <c r="D26" s="4">
        <v>44761.028090185944</v>
      </c>
      <c r="E26" s="4">
        <v>41216.106433785128</v>
      </c>
      <c r="F26" s="4">
        <v>45356.924468096149</v>
      </c>
      <c r="G26" s="20">
        <v>48157.791408981473</v>
      </c>
      <c r="H26" s="20">
        <v>47903.790504948665</v>
      </c>
      <c r="I26" s="20">
        <v>53677.792081145053</v>
      </c>
      <c r="J26" s="20">
        <v>52664.543750797427</v>
      </c>
      <c r="K26" s="20">
        <v>55721.036866140479</v>
      </c>
      <c r="L26" s="20">
        <v>58036.668065101032</v>
      </c>
      <c r="M26" s="18">
        <v>59409.192217827673</v>
      </c>
      <c r="N26" s="18">
        <v>63651.394003128073</v>
      </c>
      <c r="O26" s="22">
        <v>68785.381337896237</v>
      </c>
      <c r="P26" s="73">
        <f t="shared" si="5"/>
        <v>73463.95051760129</v>
      </c>
      <c r="Q26" s="25"/>
      <c r="R26" s="18"/>
      <c r="T26" s="65"/>
      <c r="U26" s="66"/>
    </row>
    <row r="27" spans="1:21" x14ac:dyDescent="0.2">
      <c r="A27" s="95"/>
      <c r="B27" s="45" t="s">
        <v>13</v>
      </c>
      <c r="C27" s="4">
        <v>41292.502756364076</v>
      </c>
      <c r="D27" s="4">
        <v>44350.10642406706</v>
      </c>
      <c r="E27" s="4">
        <v>41489.64315143296</v>
      </c>
      <c r="F27" s="4">
        <v>45390.89824567394</v>
      </c>
      <c r="G27" s="20">
        <v>48624.028286852903</v>
      </c>
      <c r="H27" s="20">
        <v>47974.91395649426</v>
      </c>
      <c r="I27" s="20">
        <v>54487.640807215568</v>
      </c>
      <c r="J27" s="20">
        <v>52669.726871865532</v>
      </c>
      <c r="K27" s="20">
        <v>56134.39308219745</v>
      </c>
      <c r="L27" s="20">
        <v>58074.119956536291</v>
      </c>
      <c r="M27" s="20">
        <v>59877.949264136128</v>
      </c>
      <c r="N27" s="20">
        <v>63901.90436172278</v>
      </c>
      <c r="O27" s="22">
        <v>69314.71443916249</v>
      </c>
      <c r="P27" s="73"/>
      <c r="Q27" s="25"/>
      <c r="R27" s="18"/>
      <c r="T27" s="65"/>
      <c r="U27" s="66"/>
    </row>
    <row r="28" spans="1:21" x14ac:dyDescent="0.2">
      <c r="A28" s="95"/>
      <c r="B28" s="45" t="s">
        <v>14</v>
      </c>
      <c r="C28" s="4">
        <v>41849.05170431202</v>
      </c>
      <c r="D28" s="4">
        <v>43511.519694794122</v>
      </c>
      <c r="E28" s="4">
        <v>41564.261523750429</v>
      </c>
      <c r="F28" s="4">
        <v>45784.695214649677</v>
      </c>
      <c r="G28" s="20">
        <v>49192.145483207751</v>
      </c>
      <c r="H28" s="20">
        <v>48264.389826996878</v>
      </c>
      <c r="I28" s="20">
        <v>55291.152974813718</v>
      </c>
      <c r="J28" s="20">
        <v>52908.726590456761</v>
      </c>
      <c r="K28" s="20">
        <v>56346.545088760402</v>
      </c>
      <c r="L28" s="20">
        <v>58141.78474559325</v>
      </c>
      <c r="M28" s="20">
        <v>60788.610256700056</v>
      </c>
      <c r="N28" s="20">
        <v>64424.563471687907</v>
      </c>
      <c r="O28" s="17">
        <v>70514.461644982555</v>
      </c>
      <c r="P28" s="71"/>
      <c r="Q28" s="25"/>
      <c r="R28" s="64"/>
      <c r="T28" s="65"/>
      <c r="U28" s="66"/>
    </row>
    <row r="29" spans="1:21" x14ac:dyDescent="0.2">
      <c r="A29" s="95"/>
      <c r="B29" s="45" t="s">
        <v>15</v>
      </c>
      <c r="C29" s="4">
        <v>42492.753627744765</v>
      </c>
      <c r="D29" s="4">
        <v>42604.363637828159</v>
      </c>
      <c r="E29" s="4">
        <v>41343.839329416354</v>
      </c>
      <c r="F29" s="4">
        <v>46331.138897313474</v>
      </c>
      <c r="G29" s="20">
        <v>49762.510808474617</v>
      </c>
      <c r="H29" s="20">
        <v>48744.162144160618</v>
      </c>
      <c r="I29" s="20">
        <v>55221.839769319762</v>
      </c>
      <c r="J29" s="20">
        <v>53288.847295550477</v>
      </c>
      <c r="K29" s="20">
        <v>56281.854205513293</v>
      </c>
      <c r="L29" s="20">
        <v>57683.777888382436</v>
      </c>
      <c r="M29" s="20">
        <v>63130.18767369783</v>
      </c>
      <c r="N29" s="20">
        <v>64518.94831032939</v>
      </c>
      <c r="O29" s="22">
        <v>71583.517488293</v>
      </c>
      <c r="P29" s="87"/>
      <c r="Q29" s="25"/>
      <c r="R29" s="64"/>
      <c r="T29" s="65"/>
      <c r="U29" s="66"/>
    </row>
    <row r="30" spans="1:21" x14ac:dyDescent="0.2">
      <c r="A30" s="95"/>
      <c r="B30" s="45" t="s">
        <v>16</v>
      </c>
      <c r="C30" s="4">
        <v>43114.131010540921</v>
      </c>
      <c r="D30" s="4">
        <v>42117.052131857738</v>
      </c>
      <c r="E30" s="4">
        <v>41904.501513736432</v>
      </c>
      <c r="F30" s="4">
        <v>46793.841138942531</v>
      </c>
      <c r="G30" s="20">
        <v>49959.13751023433</v>
      </c>
      <c r="H30" s="20">
        <v>49294.727558623599</v>
      </c>
      <c r="I30" s="20">
        <v>54838.63314666933</v>
      </c>
      <c r="J30" s="20">
        <v>53624.106775893553</v>
      </c>
      <c r="K30" s="20">
        <v>56515.980035675515</v>
      </c>
      <c r="L30" s="20">
        <v>57400.9977551626</v>
      </c>
      <c r="M30" s="20">
        <v>63466.86100847277</v>
      </c>
      <c r="N30" s="20">
        <v>64693.532345719927</v>
      </c>
      <c r="O30" s="30">
        <v>72461.896623732944</v>
      </c>
      <c r="P30" s="87"/>
      <c r="Q30" s="25"/>
      <c r="R30" s="64"/>
      <c r="T30" s="65"/>
      <c r="U30" s="66"/>
    </row>
    <row r="31" spans="1:21" x14ac:dyDescent="0.2">
      <c r="A31" s="95"/>
      <c r="B31" s="45" t="s">
        <v>17</v>
      </c>
      <c r="C31" s="4">
        <v>43721.032811761092</v>
      </c>
      <c r="D31" s="4">
        <v>41720.903215934857</v>
      </c>
      <c r="E31" s="4">
        <v>42451.769982951897</v>
      </c>
      <c r="F31" s="4">
        <v>47207.545878857331</v>
      </c>
      <c r="G31" s="20">
        <v>50152.135262492418</v>
      </c>
      <c r="H31" s="20">
        <v>49258.073217646837</v>
      </c>
      <c r="I31" s="20">
        <v>54646.794556955443</v>
      </c>
      <c r="J31" s="20">
        <v>53578.745207663429</v>
      </c>
      <c r="K31" s="20">
        <v>56534.764094785322</v>
      </c>
      <c r="L31" s="20">
        <v>57384.532613318806</v>
      </c>
      <c r="M31" s="20">
        <v>64231.971784838723</v>
      </c>
      <c r="N31" s="20">
        <v>64920.533932561026</v>
      </c>
      <c r="O31" s="17">
        <v>72673.77861952997</v>
      </c>
      <c r="P31" s="87"/>
      <c r="Q31" s="25"/>
      <c r="R31" s="64"/>
      <c r="T31" s="65"/>
      <c r="U31" s="66"/>
    </row>
    <row r="32" spans="1:21" x14ac:dyDescent="0.2">
      <c r="A32" s="96"/>
      <c r="B32" s="45" t="s">
        <v>18</v>
      </c>
      <c r="C32" s="4">
        <v>43969.3028733479</v>
      </c>
      <c r="D32" s="4">
        <v>41427.097257658126</v>
      </c>
      <c r="E32" s="4">
        <v>43111.804207032328</v>
      </c>
      <c r="F32" s="4">
        <v>47515.407252045297</v>
      </c>
      <c r="G32" s="20">
        <v>50517.142666259599</v>
      </c>
      <c r="H32" s="20">
        <v>49261.160767360911</v>
      </c>
      <c r="I32" s="20">
        <v>53875.777765036975</v>
      </c>
      <c r="J32" s="20">
        <v>53731.291457754909</v>
      </c>
      <c r="K32" s="20">
        <v>56843.807287507261</v>
      </c>
      <c r="L32" s="30">
        <v>57442.361602399731</v>
      </c>
      <c r="M32" s="20">
        <v>64830.52796126371</v>
      </c>
      <c r="N32" s="41">
        <v>64893.227817917177</v>
      </c>
      <c r="O32" s="17">
        <v>71601.875512843835</v>
      </c>
      <c r="P32" s="87"/>
      <c r="Q32" s="25"/>
      <c r="R32" s="64"/>
      <c r="T32" s="65"/>
      <c r="U32" s="66"/>
    </row>
    <row r="33" spans="1:20" x14ac:dyDescent="0.2">
      <c r="A33" s="97" t="s">
        <v>3</v>
      </c>
      <c r="B33" s="78"/>
      <c r="C33" s="48">
        <f>SUM(C21:C32)</f>
        <v>491997.97455484641</v>
      </c>
      <c r="D33" s="49">
        <f>SUM(D21:D32)</f>
        <v>525432.62734977703</v>
      </c>
      <c r="E33" s="49">
        <f>SUM(E21:E32)</f>
        <v>497631.98205006507</v>
      </c>
      <c r="F33" s="49">
        <f>SUM(F21:F32)</f>
        <v>542297.70919867815</v>
      </c>
      <c r="G33" s="49">
        <f t="shared" ref="G33:I33" si="6">SUM(G21:G32)</f>
        <v>580904.10869039758</v>
      </c>
      <c r="H33" s="49">
        <f t="shared" si="6"/>
        <v>584960.92636348738</v>
      </c>
      <c r="I33" s="49">
        <f t="shared" si="6"/>
        <v>639726.36119022849</v>
      </c>
      <c r="J33" s="49">
        <f t="shared" ref="J33:P33" si="7">SUM(J21:J32)</f>
        <v>636343.37642599002</v>
      </c>
      <c r="K33" s="49">
        <f t="shared" si="7"/>
        <v>667648.56498948648</v>
      </c>
      <c r="L33" s="49">
        <f t="shared" si="7"/>
        <v>691754.99498205935</v>
      </c>
      <c r="M33" s="49">
        <f t="shared" si="7"/>
        <v>728554.90164473164</v>
      </c>
      <c r="N33" s="49">
        <f t="shared" si="7"/>
        <v>769040.71165498567</v>
      </c>
      <c r="O33" s="49">
        <f t="shared" si="7"/>
        <v>828336.1431234827</v>
      </c>
      <c r="P33" s="90">
        <f t="shared" si="7"/>
        <v>442574.33032540861</v>
      </c>
      <c r="Q33" s="26"/>
      <c r="R33" s="29">
        <v>39508</v>
      </c>
    </row>
    <row r="34" spans="1:20" ht="13.5" thickBot="1" x14ac:dyDescent="0.25">
      <c r="A34" s="99" t="s">
        <v>27</v>
      </c>
      <c r="B34" s="79"/>
      <c r="C34" s="40">
        <v>9.5844559521292005E-2</v>
      </c>
      <c r="D34" s="40">
        <f t="shared" ref="D34:J34" si="8">D33/C33-1</f>
        <v>6.7956891133915454E-2</v>
      </c>
      <c r="E34" s="40">
        <f t="shared" si="8"/>
        <v>-5.2910009490532151E-2</v>
      </c>
      <c r="F34" s="40">
        <f t="shared" si="8"/>
        <v>8.9756544514294045E-2</v>
      </c>
      <c r="G34" s="40">
        <f t="shared" si="8"/>
        <v>7.1190415959466069E-2</v>
      </c>
      <c r="H34" s="40">
        <f t="shared" si="8"/>
        <v>6.9836270950736079E-3</v>
      </c>
      <c r="I34" s="40">
        <f t="shared" si="8"/>
        <v>9.3622381185697545E-2</v>
      </c>
      <c r="J34" s="40">
        <f t="shared" si="8"/>
        <v>-5.2881747094872811E-3</v>
      </c>
      <c r="K34" s="40">
        <f>K33/J33-1</f>
        <v>4.9195433979876357E-2</v>
      </c>
      <c r="L34" s="40">
        <f>L33/K33-1</f>
        <v>3.6106465671730259E-2</v>
      </c>
      <c r="M34" s="40">
        <f t="shared" ref="M34:P34" si="9">M33/L33-1</f>
        <v>5.3197890770021461E-2</v>
      </c>
      <c r="N34" s="40">
        <f t="shared" si="9"/>
        <v>5.5570019388869962E-2</v>
      </c>
      <c r="O34" s="40">
        <f t="shared" si="9"/>
        <v>7.7103111148553394E-2</v>
      </c>
      <c r="P34" s="91"/>
      <c r="Q34" s="39"/>
      <c r="R34" s="29">
        <v>39539</v>
      </c>
    </row>
    <row r="35" spans="1:20" ht="12.75" customHeight="1" x14ac:dyDescent="0.2">
      <c r="A35" s="83" t="s">
        <v>4</v>
      </c>
      <c r="B35" s="45" t="s">
        <v>7</v>
      </c>
      <c r="C35" s="6">
        <v>61093.996994729947</v>
      </c>
      <c r="D35" s="6">
        <v>65239.739617219726</v>
      </c>
      <c r="E35" s="23">
        <v>70764.970258649832</v>
      </c>
      <c r="F35" s="6">
        <v>80126.197103040016</v>
      </c>
      <c r="G35" s="18">
        <v>81000.489213013338</v>
      </c>
      <c r="H35" s="18">
        <v>87496.363468330674</v>
      </c>
      <c r="I35" s="18">
        <v>89724.853624853335</v>
      </c>
      <c r="J35" s="18">
        <v>91707.320505152005</v>
      </c>
      <c r="K35" s="18">
        <v>102363.98463981648</v>
      </c>
      <c r="L35" s="20">
        <v>106197.35763035643</v>
      </c>
      <c r="M35" s="18">
        <v>115792.62132079276</v>
      </c>
      <c r="N35" s="27">
        <v>124206.77950139291</v>
      </c>
      <c r="O35" s="20">
        <v>131659.80027925526</v>
      </c>
      <c r="P35" s="70">
        <v>126092.15679175079</v>
      </c>
      <c r="Q35" s="25"/>
      <c r="R35" s="18"/>
    </row>
    <row r="36" spans="1:20" x14ac:dyDescent="0.2">
      <c r="A36" s="83"/>
      <c r="B36" s="45" t="s">
        <v>8</v>
      </c>
      <c r="C36" s="6">
        <v>61161.148775157286</v>
      </c>
      <c r="D36" s="6">
        <v>68029.831537386839</v>
      </c>
      <c r="E36" s="23">
        <v>72180.027074945596</v>
      </c>
      <c r="F36" s="6">
        <v>82513.674437802663</v>
      </c>
      <c r="G36" s="18">
        <v>84291.927145301335</v>
      </c>
      <c r="H36" s="18">
        <v>86606.211805696003</v>
      </c>
      <c r="I36" s="18">
        <v>87259.940917952001</v>
      </c>
      <c r="J36" s="18">
        <v>94142.304013119996</v>
      </c>
      <c r="K36" s="18">
        <v>102875.96402999382</v>
      </c>
      <c r="L36" s="20">
        <v>110133.58921378168</v>
      </c>
      <c r="M36" s="18">
        <v>118873.07097567762</v>
      </c>
      <c r="N36" s="18">
        <v>120032.39794186424</v>
      </c>
      <c r="O36" s="18">
        <v>130484.68506844582</v>
      </c>
      <c r="P36" s="71">
        <v>128841.58352380888</v>
      </c>
      <c r="Q36" s="25"/>
      <c r="R36" s="18"/>
    </row>
    <row r="37" spans="1:20" x14ac:dyDescent="0.2">
      <c r="A37" s="83"/>
      <c r="B37" s="45" t="s">
        <v>9</v>
      </c>
      <c r="C37" s="6">
        <v>58673.751654235872</v>
      </c>
      <c r="D37" s="6">
        <v>65492.00889123974</v>
      </c>
      <c r="E37" s="23">
        <v>68878.235304647998</v>
      </c>
      <c r="F37" s="6">
        <v>83681.073948735997</v>
      </c>
      <c r="G37" s="18">
        <v>80458.59651502932</v>
      </c>
      <c r="H37" s="18">
        <v>80926.137366741328</v>
      </c>
      <c r="I37" s="18">
        <v>84700.902049514669</v>
      </c>
      <c r="J37" s="18">
        <v>88748.180856895997</v>
      </c>
      <c r="K37" s="18">
        <v>98330.22549228654</v>
      </c>
      <c r="L37" s="20">
        <v>103197.16767352258</v>
      </c>
      <c r="M37" s="18">
        <v>113713.7848563756</v>
      </c>
      <c r="N37" s="21">
        <v>117024.65476143693</v>
      </c>
      <c r="O37" s="18">
        <v>121952.89186653872</v>
      </c>
      <c r="P37" s="70">
        <v>125686.04262300095</v>
      </c>
      <c r="Q37" s="25"/>
      <c r="R37" s="18"/>
    </row>
    <row r="38" spans="1:20" x14ac:dyDescent="0.2">
      <c r="A38" s="83"/>
      <c r="B38" s="45" t="s">
        <v>10</v>
      </c>
      <c r="C38" s="6">
        <v>61417.271771180953</v>
      </c>
      <c r="D38" s="6">
        <v>66121.6995345654</v>
      </c>
      <c r="E38" s="23">
        <v>72939.716494259992</v>
      </c>
      <c r="F38" s="6">
        <v>83771.323343722659</v>
      </c>
      <c r="G38" s="18">
        <v>83631.376280085329</v>
      </c>
      <c r="H38" s="18">
        <v>85825.872829077314</v>
      </c>
      <c r="I38" s="18">
        <v>91638.627732607987</v>
      </c>
      <c r="J38" s="18">
        <v>92013.407357930657</v>
      </c>
      <c r="K38" s="18">
        <v>96164.427478873666</v>
      </c>
      <c r="L38" s="20">
        <v>105954.06476575302</v>
      </c>
      <c r="M38" s="20">
        <v>119043.57144616466</v>
      </c>
      <c r="N38" s="20">
        <v>121569.61532001379</v>
      </c>
      <c r="O38" s="18">
        <v>123962.78818266006</v>
      </c>
      <c r="P38" s="70">
        <v>133682.15670058044</v>
      </c>
      <c r="Q38" s="25"/>
      <c r="R38" s="18"/>
    </row>
    <row r="39" spans="1:20" x14ac:dyDescent="0.2">
      <c r="A39" s="83"/>
      <c r="B39" s="45" t="s">
        <v>11</v>
      </c>
      <c r="C39" s="6">
        <v>60703.938047856042</v>
      </c>
      <c r="D39" s="6">
        <v>64264.889036093591</v>
      </c>
      <c r="E39" s="23">
        <v>75393.141065484</v>
      </c>
      <c r="F39" s="6">
        <v>85206.70668059733</v>
      </c>
      <c r="G39" s="18">
        <v>82545.761228010655</v>
      </c>
      <c r="H39" s="18">
        <v>87623.202478122665</v>
      </c>
      <c r="I39" s="18">
        <v>89994.652493034664</v>
      </c>
      <c r="J39" s="18">
        <v>93279.242951957334</v>
      </c>
      <c r="K39" s="18">
        <v>102075.95864135829</v>
      </c>
      <c r="L39" s="20">
        <v>109403.31848254394</v>
      </c>
      <c r="M39" s="30">
        <v>120466.53025487607</v>
      </c>
      <c r="N39" s="20">
        <v>119589.96394550054</v>
      </c>
      <c r="O39" s="20">
        <v>122845.6588719651</v>
      </c>
      <c r="P39" s="70">
        <v>137321.64451786579</v>
      </c>
      <c r="Q39" s="25"/>
      <c r="R39" s="18"/>
    </row>
    <row r="40" spans="1:20" x14ac:dyDescent="0.2">
      <c r="A40" s="83"/>
      <c r="B40" s="45" t="s">
        <v>12</v>
      </c>
      <c r="C40" s="6">
        <v>64659.287916980051</v>
      </c>
      <c r="D40" s="6">
        <v>68236.987644211593</v>
      </c>
      <c r="E40" s="23">
        <v>78543.171720023995</v>
      </c>
      <c r="F40" s="6">
        <v>86280.148381738662</v>
      </c>
      <c r="G40" s="18">
        <v>80174.348040042663</v>
      </c>
      <c r="H40" s="18">
        <v>87430.684075093333</v>
      </c>
      <c r="I40" s="18">
        <v>90378.486870143999</v>
      </c>
      <c r="J40" s="18">
        <v>91314.745866666664</v>
      </c>
      <c r="K40" s="18">
        <v>108350.85232218678</v>
      </c>
      <c r="L40" s="20">
        <v>112677.65881784467</v>
      </c>
      <c r="M40" s="30">
        <v>113405.45052515953</v>
      </c>
      <c r="N40" s="20">
        <v>120656.2532963096</v>
      </c>
      <c r="O40" s="22">
        <v>126745.99205558308</v>
      </c>
      <c r="P40" s="70">
        <v>141761.35391105837</v>
      </c>
      <c r="Q40" s="25"/>
      <c r="R40" s="18"/>
    </row>
    <row r="41" spans="1:20" x14ac:dyDescent="0.2">
      <c r="A41" s="83"/>
      <c r="B41" s="45" t="s">
        <v>13</v>
      </c>
      <c r="C41" s="6">
        <v>64488.564547230635</v>
      </c>
      <c r="D41" s="6">
        <v>71104.331064316168</v>
      </c>
      <c r="E41" s="23">
        <v>76039.938812507986</v>
      </c>
      <c r="F41" s="6">
        <v>82121.046604842661</v>
      </c>
      <c r="G41" s="18">
        <v>82943.245541141325</v>
      </c>
      <c r="H41" s="18">
        <v>87014.153801813329</v>
      </c>
      <c r="I41" s="18">
        <v>88382.741246037331</v>
      </c>
      <c r="J41" s="18">
        <v>85934.76016505601</v>
      </c>
      <c r="K41" s="18">
        <v>104104.90723648685</v>
      </c>
      <c r="L41" s="20">
        <v>111061.74227148914</v>
      </c>
      <c r="M41" s="30">
        <v>113300.36356949249</v>
      </c>
      <c r="N41" s="20">
        <v>119707.66656358037</v>
      </c>
      <c r="O41" s="22">
        <v>130163.07355134995</v>
      </c>
      <c r="P41" s="70"/>
      <c r="Q41" s="25"/>
      <c r="R41" s="18"/>
    </row>
    <row r="42" spans="1:20" x14ac:dyDescent="0.2">
      <c r="A42" s="83"/>
      <c r="B42" s="45" t="s">
        <v>14</v>
      </c>
      <c r="C42" s="6">
        <v>60664.413789336708</v>
      </c>
      <c r="D42" s="6">
        <v>71098.623553635727</v>
      </c>
      <c r="E42" s="23">
        <v>78874.02856462801</v>
      </c>
      <c r="F42" s="6">
        <v>81276.256968896007</v>
      </c>
      <c r="G42" s="18">
        <v>87207.792796138659</v>
      </c>
      <c r="H42" s="18">
        <v>90615.078941376021</v>
      </c>
      <c r="I42" s="18">
        <v>84125.060754709339</v>
      </c>
      <c r="J42" s="18">
        <v>90465.714117504001</v>
      </c>
      <c r="K42" s="18">
        <v>109811.57781051713</v>
      </c>
      <c r="L42" s="20">
        <v>116671.17464963031</v>
      </c>
      <c r="M42" s="20">
        <v>118715.1391149933</v>
      </c>
      <c r="N42" s="20">
        <v>118099.12137013876</v>
      </c>
      <c r="O42" s="17">
        <v>128387.96807432378</v>
      </c>
      <c r="P42" s="100"/>
      <c r="Q42" s="25"/>
      <c r="R42" s="18"/>
    </row>
    <row r="43" spans="1:20" x14ac:dyDescent="0.2">
      <c r="A43" s="83"/>
      <c r="B43" s="45" t="s">
        <v>15</v>
      </c>
      <c r="C43" s="6">
        <v>64484.36288854084</v>
      </c>
      <c r="D43" s="6">
        <v>76196.309707541222</v>
      </c>
      <c r="E43" s="23">
        <v>82268.214872183991</v>
      </c>
      <c r="F43" s="6">
        <v>81501.003039807998</v>
      </c>
      <c r="G43" s="18">
        <v>86010.604963946651</v>
      </c>
      <c r="H43" s="18">
        <v>93331.62138830933</v>
      </c>
      <c r="I43" s="18">
        <v>88682.502632767995</v>
      </c>
      <c r="J43" s="18">
        <v>95904.976000533337</v>
      </c>
      <c r="K43" s="18">
        <v>113429.53915310481</v>
      </c>
      <c r="L43" s="20">
        <v>116616.51287092998</v>
      </c>
      <c r="M43" s="20">
        <v>119359.21650051503</v>
      </c>
      <c r="N43" s="20">
        <v>126959.91403618251</v>
      </c>
      <c r="O43" s="17">
        <v>136740.13627259276</v>
      </c>
      <c r="P43" s="100"/>
      <c r="Q43" s="25"/>
      <c r="R43" s="18"/>
    </row>
    <row r="44" spans="1:20" x14ac:dyDescent="0.2">
      <c r="A44" s="83"/>
      <c r="B44" s="45" t="s">
        <v>16</v>
      </c>
      <c r="C44" s="6">
        <v>68350.96585680898</v>
      </c>
      <c r="D44" s="6">
        <v>75271.086477013407</v>
      </c>
      <c r="E44" s="23">
        <v>78088.759479455999</v>
      </c>
      <c r="F44" s="6">
        <v>86276.408985535978</v>
      </c>
      <c r="G44" s="18">
        <v>86898.54233350401</v>
      </c>
      <c r="H44" s="18">
        <v>92828.124579050665</v>
      </c>
      <c r="I44" s="18">
        <v>93058.190681984008</v>
      </c>
      <c r="J44" s="18">
        <v>91873.014279082665</v>
      </c>
      <c r="K44" s="18">
        <v>110209.13349257484</v>
      </c>
      <c r="L44" s="20">
        <v>121499.060755528</v>
      </c>
      <c r="M44" s="19">
        <v>119806.21377754763</v>
      </c>
      <c r="N44" s="20">
        <v>130587.16434143692</v>
      </c>
      <c r="O44" s="17">
        <v>134601.10533684157</v>
      </c>
      <c r="P44" s="100"/>
      <c r="Q44" s="25"/>
      <c r="R44" s="18"/>
    </row>
    <row r="45" spans="1:20" x14ac:dyDescent="0.2">
      <c r="A45" s="83"/>
      <c r="B45" s="45" t="s">
        <v>17</v>
      </c>
      <c r="C45" s="6">
        <v>69348.707748990913</v>
      </c>
      <c r="D45" s="6">
        <v>79254.750747900835</v>
      </c>
      <c r="E45" s="23">
        <v>83656.805493095992</v>
      </c>
      <c r="F45" s="6">
        <v>92485.559761407989</v>
      </c>
      <c r="G45" s="18">
        <v>93354.890755925342</v>
      </c>
      <c r="H45" s="18">
        <v>93535.362071829324</v>
      </c>
      <c r="I45" s="18">
        <v>94834.778577792007</v>
      </c>
      <c r="J45" s="18">
        <v>97307.481106945706</v>
      </c>
      <c r="K45" s="18">
        <v>114715.84678048268</v>
      </c>
      <c r="L45" s="20">
        <v>126515.34902851746</v>
      </c>
      <c r="M45" s="18">
        <v>125709.60118345465</v>
      </c>
      <c r="N45" s="20">
        <v>129761.49089453352</v>
      </c>
      <c r="O45" s="18">
        <v>138998.91777830475</v>
      </c>
      <c r="P45" s="100"/>
      <c r="Q45" s="25"/>
      <c r="R45" s="18"/>
    </row>
    <row r="46" spans="1:20" x14ac:dyDescent="0.2">
      <c r="A46" s="83"/>
      <c r="B46" s="45" t="s">
        <v>18</v>
      </c>
      <c r="C46" s="6">
        <v>67823.727672042674</v>
      </c>
      <c r="D46" s="6">
        <v>79519.659285773509</v>
      </c>
      <c r="E46" s="23">
        <v>84716.491140864004</v>
      </c>
      <c r="F46" s="18">
        <v>85419.814268096001</v>
      </c>
      <c r="G46" s="18">
        <v>91346.675411669319</v>
      </c>
      <c r="H46" s="18">
        <v>93709.748758207992</v>
      </c>
      <c r="I46" s="18">
        <v>92177.992816213329</v>
      </c>
      <c r="J46" s="18">
        <v>99554.95182364159</v>
      </c>
      <c r="K46" s="18">
        <v>111837.83075145406</v>
      </c>
      <c r="L46" s="30">
        <v>119226.47206438666</v>
      </c>
      <c r="M46" s="47">
        <v>126206.72659357975</v>
      </c>
      <c r="N46" s="27">
        <v>130727.74106484016</v>
      </c>
      <c r="O46" s="18">
        <v>137024.76200578915</v>
      </c>
      <c r="P46" s="100"/>
      <c r="Q46" s="25"/>
      <c r="R46" s="18"/>
    </row>
    <row r="47" spans="1:20" x14ac:dyDescent="0.2">
      <c r="A47" s="101" t="s">
        <v>3</v>
      </c>
      <c r="B47" s="80"/>
      <c r="C47" s="48">
        <f t="shared" ref="C47:I47" si="10">SUM(C35:C46)</f>
        <v>762870.13766309072</v>
      </c>
      <c r="D47" s="49">
        <f t="shared" si="10"/>
        <v>849829.91709689773</v>
      </c>
      <c r="E47" s="49">
        <f t="shared" si="10"/>
        <v>922343.50028074731</v>
      </c>
      <c r="F47" s="49">
        <f t="shared" si="10"/>
        <v>1010659.213524224</v>
      </c>
      <c r="G47" s="49">
        <f t="shared" si="10"/>
        <v>1019864.250223808</v>
      </c>
      <c r="H47" s="49">
        <f>SUM(H35:H46)</f>
        <v>1066942.5615636481</v>
      </c>
      <c r="I47" s="49">
        <f t="shared" si="10"/>
        <v>1074958.7303976105</v>
      </c>
      <c r="J47" s="49">
        <f t="shared" ref="J47:P47" si="11">SUM(J35:J46)</f>
        <v>1112246.0990444857</v>
      </c>
      <c r="K47" s="49">
        <f t="shared" si="11"/>
        <v>1274270.247829136</v>
      </c>
      <c r="L47" s="49">
        <f t="shared" si="11"/>
        <v>1359153.4682242838</v>
      </c>
      <c r="M47" s="49">
        <f t="shared" si="11"/>
        <v>1424392.2901186291</v>
      </c>
      <c r="N47" s="49">
        <f t="shared" si="11"/>
        <v>1478922.7630372304</v>
      </c>
      <c r="O47" s="49">
        <f t="shared" si="11"/>
        <v>1563567.77934365</v>
      </c>
      <c r="P47" s="88">
        <f t="shared" si="11"/>
        <v>793384.93806806521</v>
      </c>
      <c r="Q47" s="26"/>
      <c r="R47" s="29"/>
      <c r="T47" s="24"/>
    </row>
    <row r="48" spans="1:20" ht="13.5" thickBot="1" x14ac:dyDescent="0.25">
      <c r="A48" s="98" t="s">
        <v>27</v>
      </c>
      <c r="B48" s="76"/>
      <c r="C48" s="40">
        <v>0.12506253316793958</v>
      </c>
      <c r="D48" s="40">
        <f t="shared" ref="D48:I48" si="12">D47/C47-1</f>
        <v>0.11399027847674303</v>
      </c>
      <c r="E48" s="40">
        <f t="shared" si="12"/>
        <v>8.5327171619896669E-2</v>
      </c>
      <c r="F48" s="40">
        <f t="shared" si="12"/>
        <v>9.5751434488988929E-2</v>
      </c>
      <c r="G48" s="40">
        <f t="shared" si="12"/>
        <v>9.1079530829047961E-3</v>
      </c>
      <c r="H48" s="40">
        <f t="shared" si="12"/>
        <v>4.6161350718498806E-2</v>
      </c>
      <c r="I48" s="40">
        <f t="shared" si="12"/>
        <v>7.5132149777719093E-3</v>
      </c>
      <c r="J48" s="40">
        <f t="shared" ref="J48:P48" si="13">J47/I47-1</f>
        <v>3.46872559778022E-2</v>
      </c>
      <c r="K48" s="40">
        <f t="shared" si="13"/>
        <v>0.14567293058959052</v>
      </c>
      <c r="L48" s="40">
        <f t="shared" si="13"/>
        <v>6.661320119476688E-2</v>
      </c>
      <c r="M48" s="40">
        <f t="shared" si="13"/>
        <v>4.7999599323819586E-2</v>
      </c>
      <c r="N48" s="40">
        <f t="shared" si="13"/>
        <v>3.8283324963841014E-2</v>
      </c>
      <c r="O48" s="40">
        <f t="shared" si="13"/>
        <v>5.7234237258331211E-2</v>
      </c>
      <c r="P48" s="91"/>
      <c r="Q48" s="39"/>
      <c r="R48" s="29"/>
      <c r="T48" s="24"/>
    </row>
    <row r="49" spans="1:20" ht="12.75" customHeight="1" x14ac:dyDescent="0.2">
      <c r="A49" s="94" t="s">
        <v>26</v>
      </c>
      <c r="B49" s="44" t="s">
        <v>7</v>
      </c>
      <c r="C49" s="4">
        <f t="shared" ref="C49:G49" si="14">+C21+C35</f>
        <v>98990.908612824191</v>
      </c>
      <c r="D49" s="4">
        <f t="shared" si="14"/>
        <v>109611.83269182142</v>
      </c>
      <c r="E49" s="4">
        <f t="shared" si="14"/>
        <v>111659.69053567071</v>
      </c>
      <c r="F49" s="4">
        <f t="shared" si="14"/>
        <v>122897.42194515772</v>
      </c>
      <c r="G49" s="17">
        <f t="shared" si="14"/>
        <v>127218.13018598984</v>
      </c>
      <c r="H49" s="22">
        <f t="shared" ref="H49:M49" si="15">+H21+H35</f>
        <v>136755.49221616695</v>
      </c>
      <c r="I49" s="22">
        <f t="shared" si="15"/>
        <v>139788.47246107148</v>
      </c>
      <c r="J49" s="17">
        <f t="shared" si="15"/>
        <v>144636.16622184418</v>
      </c>
      <c r="K49" s="22">
        <f t="shared" si="15"/>
        <v>156683.78871137282</v>
      </c>
      <c r="L49" s="17">
        <f t="shared" si="15"/>
        <v>163325.40367117187</v>
      </c>
      <c r="M49" s="18">
        <f t="shared" si="15"/>
        <v>173560.8316506508</v>
      </c>
      <c r="N49" s="27">
        <f t="shared" ref="N49:O49" si="16">+N21+N35</f>
        <v>187649.00137449431</v>
      </c>
      <c r="O49" s="18">
        <f t="shared" si="16"/>
        <v>196763.87691126677</v>
      </c>
      <c r="P49" s="71">
        <f t="shared" ref="P49" si="17">+P21+P35</f>
        <v>199575.35523701488</v>
      </c>
      <c r="Q49" s="16"/>
      <c r="R49" s="18"/>
      <c r="S49" s="18"/>
      <c r="T49" s="18"/>
    </row>
    <row r="50" spans="1:20" x14ac:dyDescent="0.2">
      <c r="A50" s="95"/>
      <c r="B50" s="45" t="s">
        <v>8</v>
      </c>
      <c r="C50" s="4">
        <f t="shared" ref="C50:H60" si="18">+C22+C36</f>
        <v>99611.386281674932</v>
      </c>
      <c r="D50" s="4">
        <f t="shared" si="18"/>
        <v>113183.86844000622</v>
      </c>
      <c r="E50" s="4">
        <f t="shared" si="18"/>
        <v>112741.66929959398</v>
      </c>
      <c r="F50" s="4">
        <f t="shared" si="18"/>
        <v>125326.98382965493</v>
      </c>
      <c r="G50" s="22">
        <f t="shared" si="18"/>
        <v>130839.59213190307</v>
      </c>
      <c r="H50" s="22">
        <f>+H22+H36</f>
        <v>135796.21460692101</v>
      </c>
      <c r="I50" s="22">
        <f t="shared" ref="I50:I59" si="19">+I22+I36</f>
        <v>138240.12574962724</v>
      </c>
      <c r="J50" s="17">
        <f t="shared" ref="J50:J60" si="20">+J22+J36</f>
        <v>147012.70325171578</v>
      </c>
      <c r="K50" s="17">
        <f t="shared" ref="K50:O60" si="21">+K22+K36</f>
        <v>157196.30176538735</v>
      </c>
      <c r="L50" s="17">
        <f t="shared" si="21"/>
        <v>167485.9921668449</v>
      </c>
      <c r="M50" s="18">
        <f t="shared" si="21"/>
        <v>177229.24942148218</v>
      </c>
      <c r="N50" s="18">
        <f t="shared" si="21"/>
        <v>183382.137283405</v>
      </c>
      <c r="O50" s="18">
        <f t="shared" si="21"/>
        <v>195715.38470557425</v>
      </c>
      <c r="P50" s="71">
        <f t="shared" ref="P50" si="22">+P22+P36</f>
        <v>202320.15558735008</v>
      </c>
      <c r="Q50" s="16"/>
      <c r="R50" s="18"/>
      <c r="S50" s="18"/>
      <c r="T50" s="18"/>
    </row>
    <row r="51" spans="1:20" x14ac:dyDescent="0.2">
      <c r="A51" s="95"/>
      <c r="B51" s="45" t="s">
        <v>9</v>
      </c>
      <c r="C51" s="4">
        <f t="shared" si="18"/>
        <v>97640.807699499594</v>
      </c>
      <c r="D51" s="4">
        <f t="shared" si="18"/>
        <v>110914.5667628497</v>
      </c>
      <c r="E51" s="4">
        <f t="shared" si="18"/>
        <v>109805.33526052884</v>
      </c>
      <c r="F51" s="4">
        <f t="shared" si="18"/>
        <v>126963.71810193424</v>
      </c>
      <c r="G51" s="22">
        <f t="shared" si="18"/>
        <v>127393.03906365448</v>
      </c>
      <c r="H51" s="22">
        <f>+H23+H37</f>
        <v>129941.04963576351</v>
      </c>
      <c r="I51" s="22">
        <f t="shared" si="19"/>
        <v>136282.5876614429</v>
      </c>
      <c r="J51" s="17">
        <f t="shared" si="20"/>
        <v>141727.43304867548</v>
      </c>
      <c r="K51" s="17">
        <f t="shared" si="21"/>
        <v>152698.01221572838</v>
      </c>
      <c r="L51" s="17">
        <f t="shared" si="21"/>
        <v>160918.14547744754</v>
      </c>
      <c r="M51" s="18">
        <f t="shared" si="21"/>
        <v>172429.88994758148</v>
      </c>
      <c r="N51" s="18">
        <f t="shared" si="21"/>
        <v>180604.14129903604</v>
      </c>
      <c r="O51" s="18">
        <f t="shared" si="21"/>
        <v>187848.10673774927</v>
      </c>
      <c r="P51" s="71">
        <f t="shared" ref="P51" si="23">+P23+P37</f>
        <v>199467.04236430797</v>
      </c>
      <c r="Q51" s="16"/>
      <c r="R51" s="18"/>
      <c r="S51" s="18"/>
      <c r="T51" s="18"/>
    </row>
    <row r="52" spans="1:20" x14ac:dyDescent="0.2">
      <c r="A52" s="95"/>
      <c r="B52" s="45" t="s">
        <v>10</v>
      </c>
      <c r="C52" s="4">
        <f t="shared" si="18"/>
        <v>100845.89870606273</v>
      </c>
      <c r="D52" s="4">
        <f t="shared" si="18"/>
        <v>111307.98397562045</v>
      </c>
      <c r="E52" s="4">
        <f t="shared" si="18"/>
        <v>114058.67368167538</v>
      </c>
      <c r="F52" s="4">
        <f t="shared" si="18"/>
        <v>127644.59417584073</v>
      </c>
      <c r="G52" s="22">
        <f t="shared" si="18"/>
        <v>130874.06638766974</v>
      </c>
      <c r="H52" s="22">
        <f t="shared" si="18"/>
        <v>134491.52346818146</v>
      </c>
      <c r="I52" s="22">
        <f t="shared" si="19"/>
        <v>143823.30880666024</v>
      </c>
      <c r="J52" s="17">
        <f t="shared" si="20"/>
        <v>144646.50112887775</v>
      </c>
      <c r="K52" s="17">
        <f t="shared" si="21"/>
        <v>151067.29230919149</v>
      </c>
      <c r="L52" s="17">
        <f t="shared" si="21"/>
        <v>163628.56528147333</v>
      </c>
      <c r="M52" s="17">
        <f t="shared" si="21"/>
        <v>177858.03319536298</v>
      </c>
      <c r="N52" s="17">
        <f t="shared" si="21"/>
        <v>185469.17985958248</v>
      </c>
      <c r="O52" s="18">
        <f t="shared" si="21"/>
        <v>190966.36374691996</v>
      </c>
      <c r="P52" s="71">
        <f t="shared" ref="P52" si="24">+P24+P38</f>
        <v>207950.9893842247</v>
      </c>
      <c r="Q52" s="16"/>
      <c r="R52" s="18"/>
      <c r="S52" s="18"/>
      <c r="T52" s="18"/>
    </row>
    <row r="53" spans="1:20" x14ac:dyDescent="0.2">
      <c r="A53" s="95"/>
      <c r="B53" s="45" t="s">
        <v>11</v>
      </c>
      <c r="C53" s="4">
        <f t="shared" si="18"/>
        <v>100805.96922864309</v>
      </c>
      <c r="D53" s="4">
        <f t="shared" si="18"/>
        <v>109070.4736436586</v>
      </c>
      <c r="E53" s="4">
        <f t="shared" si="18"/>
        <v>116440.77732847806</v>
      </c>
      <c r="F53" s="4">
        <f t="shared" si="18"/>
        <v>130383.51556441086</v>
      </c>
      <c r="G53" s="22">
        <f t="shared" si="18"/>
        <v>130142.53987611743</v>
      </c>
      <c r="H53" s="22">
        <f t="shared" si="18"/>
        <v>135753.21640819072</v>
      </c>
      <c r="I53" s="22">
        <f t="shared" si="19"/>
        <v>142871.21222823337</v>
      </c>
      <c r="J53" s="17">
        <f t="shared" si="20"/>
        <v>145745.04050995089</v>
      </c>
      <c r="K53" s="17">
        <f t="shared" si="21"/>
        <v>157435.34960955556</v>
      </c>
      <c r="L53" s="17">
        <f t="shared" si="21"/>
        <v>167118.14352458529</v>
      </c>
      <c r="M53" s="22">
        <f t="shared" si="21"/>
        <v>179631.17611660407</v>
      </c>
      <c r="N53" s="17">
        <f t="shared" si="21"/>
        <v>183355.55906561008</v>
      </c>
      <c r="O53" s="17">
        <f t="shared" si="21"/>
        <v>191012.60962439631</v>
      </c>
      <c r="P53" s="71">
        <f t="shared" ref="P53" si="25">+P25+P39</f>
        <v>211420.42139191652</v>
      </c>
      <c r="Q53" s="16"/>
      <c r="R53" s="18"/>
      <c r="S53" s="18"/>
      <c r="T53" s="18"/>
    </row>
    <row r="54" spans="1:20" x14ac:dyDescent="0.2">
      <c r="A54" s="95"/>
      <c r="B54" s="45" t="s">
        <v>12</v>
      </c>
      <c r="C54" s="4">
        <f t="shared" si="18"/>
        <v>105373.62440221128</v>
      </c>
      <c r="D54" s="4">
        <f t="shared" si="18"/>
        <v>112998.01573439754</v>
      </c>
      <c r="E54" s="4">
        <f t="shared" si="18"/>
        <v>119759.27815380912</v>
      </c>
      <c r="F54" s="4">
        <f t="shared" si="18"/>
        <v>131637.0728498348</v>
      </c>
      <c r="G54" s="22">
        <f t="shared" si="18"/>
        <v>128332.13944902414</v>
      </c>
      <c r="H54" s="22">
        <f t="shared" si="18"/>
        <v>135334.47458004201</v>
      </c>
      <c r="I54" s="22">
        <f t="shared" si="19"/>
        <v>144056.27895128904</v>
      </c>
      <c r="J54" s="17">
        <f t="shared" si="20"/>
        <v>143979.28961746409</v>
      </c>
      <c r="K54" s="17">
        <f t="shared" si="21"/>
        <v>164071.88918832724</v>
      </c>
      <c r="L54" s="17">
        <f>+L26+L40</f>
        <v>170714.32688294569</v>
      </c>
      <c r="M54" s="22">
        <f t="shared" ref="M54:O54" si="26">+M26+M40</f>
        <v>172814.6427429872</v>
      </c>
      <c r="N54" s="17">
        <f t="shared" si="26"/>
        <v>184307.64729943767</v>
      </c>
      <c r="O54" s="22">
        <f t="shared" si="26"/>
        <v>195531.37339347933</v>
      </c>
      <c r="P54" s="71">
        <f t="shared" ref="P54" si="27">+P26+P40</f>
        <v>215225.30442865967</v>
      </c>
      <c r="Q54" s="16"/>
      <c r="R54" s="18"/>
      <c r="S54" s="18"/>
      <c r="T54" s="18"/>
    </row>
    <row r="55" spans="1:20" x14ac:dyDescent="0.2">
      <c r="A55" s="95"/>
      <c r="B55" s="45" t="s">
        <v>13</v>
      </c>
      <c r="C55" s="4">
        <f t="shared" si="18"/>
        <v>105781.06730359471</v>
      </c>
      <c r="D55" s="4">
        <f t="shared" si="18"/>
        <v>115454.43748838324</v>
      </c>
      <c r="E55" s="4">
        <f t="shared" si="18"/>
        <v>117529.58196394095</v>
      </c>
      <c r="F55" s="4">
        <f t="shared" si="18"/>
        <v>127511.94485051659</v>
      </c>
      <c r="G55" s="22">
        <f t="shared" si="18"/>
        <v>131567.27382799424</v>
      </c>
      <c r="H55" s="22">
        <f t="shared" si="18"/>
        <v>134989.06775830759</v>
      </c>
      <c r="I55" s="22">
        <f t="shared" si="19"/>
        <v>142870.38205325289</v>
      </c>
      <c r="J55" s="17">
        <f t="shared" si="20"/>
        <v>138604.48703692155</v>
      </c>
      <c r="K55" s="17">
        <f t="shared" si="21"/>
        <v>160239.30031868431</v>
      </c>
      <c r="L55" s="17">
        <f t="shared" si="21"/>
        <v>169135.86222802545</v>
      </c>
      <c r="M55" s="22">
        <f t="shared" si="21"/>
        <v>173178.31283362862</v>
      </c>
      <c r="N55" s="17">
        <f t="shared" si="21"/>
        <v>183609.57092530315</v>
      </c>
      <c r="O55" s="22">
        <f t="shared" si="21"/>
        <v>199477.78799051244</v>
      </c>
      <c r="P55" s="71"/>
      <c r="Q55" s="16"/>
      <c r="R55" s="18"/>
      <c r="S55" s="18"/>
      <c r="T55" s="18"/>
    </row>
    <row r="56" spans="1:20" x14ac:dyDescent="0.2">
      <c r="A56" s="95"/>
      <c r="B56" s="45" t="s">
        <v>14</v>
      </c>
      <c r="C56" s="4">
        <f t="shared" si="18"/>
        <v>102513.46549364872</v>
      </c>
      <c r="D56" s="4">
        <f t="shared" si="18"/>
        <v>114610.14324842984</v>
      </c>
      <c r="E56" s="4">
        <f t="shared" si="18"/>
        <v>120438.29008837845</v>
      </c>
      <c r="F56" s="4">
        <f t="shared" si="18"/>
        <v>127060.95218354568</v>
      </c>
      <c r="G56" s="22">
        <f t="shared" si="18"/>
        <v>136399.93827934642</v>
      </c>
      <c r="H56" s="22">
        <f t="shared" si="18"/>
        <v>138879.4687683729</v>
      </c>
      <c r="I56" s="22">
        <f t="shared" si="19"/>
        <v>139416.21372952306</v>
      </c>
      <c r="J56" s="17">
        <f t="shared" si="20"/>
        <v>143374.44070796075</v>
      </c>
      <c r="K56" s="17">
        <f t="shared" si="21"/>
        <v>166158.12289927754</v>
      </c>
      <c r="L56" s="17">
        <f t="shared" si="21"/>
        <v>174812.95939522356</v>
      </c>
      <c r="M56" s="17">
        <f t="shared" si="21"/>
        <v>179503.74937169335</v>
      </c>
      <c r="N56" s="17">
        <f t="shared" si="21"/>
        <v>182523.68484182667</v>
      </c>
      <c r="O56" s="17">
        <f t="shared" si="21"/>
        <v>198902.42971930635</v>
      </c>
      <c r="P56" s="87"/>
      <c r="Q56" s="16"/>
      <c r="R56" s="18"/>
      <c r="S56" s="18"/>
      <c r="T56" s="18"/>
    </row>
    <row r="57" spans="1:20" x14ac:dyDescent="0.2">
      <c r="A57" s="95"/>
      <c r="B57" s="45" t="s">
        <v>15</v>
      </c>
      <c r="C57" s="4">
        <f t="shared" si="18"/>
        <v>106977.11651628561</v>
      </c>
      <c r="D57" s="4">
        <f t="shared" si="18"/>
        <v>118800.67334536937</v>
      </c>
      <c r="E57" s="4">
        <f t="shared" si="18"/>
        <v>123612.05420160035</v>
      </c>
      <c r="F57" s="4">
        <f t="shared" si="18"/>
        <v>127832.14193712147</v>
      </c>
      <c r="G57" s="22">
        <f t="shared" si="18"/>
        <v>135773.11577242127</v>
      </c>
      <c r="H57" s="22">
        <f>+H29+H43</f>
        <v>142075.78353246994</v>
      </c>
      <c r="I57" s="22">
        <f t="shared" si="19"/>
        <v>143904.34240208776</v>
      </c>
      <c r="J57" s="17">
        <f t="shared" si="20"/>
        <v>149193.82329608381</v>
      </c>
      <c r="K57" s="17">
        <f>+K29+K43</f>
        <v>169711.39335861811</v>
      </c>
      <c r="L57" s="17">
        <f t="shared" si="21"/>
        <v>174300.2907593124</v>
      </c>
      <c r="M57" s="17">
        <f t="shared" si="21"/>
        <v>182489.40417421286</v>
      </c>
      <c r="N57" s="17">
        <f t="shared" si="21"/>
        <v>191478.86234651192</v>
      </c>
      <c r="O57" s="17">
        <f t="shared" si="21"/>
        <v>208323.65376088576</v>
      </c>
      <c r="P57" s="87"/>
      <c r="Q57" s="16"/>
      <c r="R57" s="18"/>
      <c r="S57" s="18"/>
      <c r="T57" s="18"/>
    </row>
    <row r="58" spans="1:20" x14ac:dyDescent="0.2">
      <c r="A58" s="95"/>
      <c r="B58" s="45" t="s">
        <v>16</v>
      </c>
      <c r="C58" s="4">
        <f t="shared" si="18"/>
        <v>111465.0968673499</v>
      </c>
      <c r="D58" s="4">
        <f t="shared" si="18"/>
        <v>117388.13860887114</v>
      </c>
      <c r="E58" s="4">
        <f t="shared" si="18"/>
        <v>119993.26099319244</v>
      </c>
      <c r="F58" s="4">
        <f t="shared" si="18"/>
        <v>133070.25012447851</v>
      </c>
      <c r="G58" s="17">
        <f t="shared" si="18"/>
        <v>136857.67984373833</v>
      </c>
      <c r="H58" s="22">
        <f>+H30+H44</f>
        <v>142122.85213767426</v>
      </c>
      <c r="I58" s="22">
        <f t="shared" si="19"/>
        <v>147896.82382865335</v>
      </c>
      <c r="J58" s="22">
        <f t="shared" si="20"/>
        <v>145497.12105497622</v>
      </c>
      <c r="K58" s="17">
        <f>+K30+K44</f>
        <v>166725.11352825037</v>
      </c>
      <c r="L58" s="17">
        <f t="shared" si="21"/>
        <v>178900.05851069061</v>
      </c>
      <c r="M58" s="18">
        <f t="shared" si="21"/>
        <v>183273.07478602038</v>
      </c>
      <c r="N58" s="17">
        <f t="shared" si="21"/>
        <v>195280.69668715686</v>
      </c>
      <c r="O58" s="17">
        <f t="shared" si="21"/>
        <v>207063.00196057453</v>
      </c>
      <c r="P58" s="87"/>
      <c r="Q58" s="16"/>
      <c r="R58" s="18"/>
      <c r="S58" s="18"/>
      <c r="T58" s="18"/>
    </row>
    <row r="59" spans="1:20" x14ac:dyDescent="0.2">
      <c r="A59" s="95"/>
      <c r="B59" s="45" t="s">
        <v>17</v>
      </c>
      <c r="C59" s="4">
        <f t="shared" si="18"/>
        <v>113069.740560752</v>
      </c>
      <c r="D59" s="4">
        <f t="shared" si="18"/>
        <v>120975.65396383569</v>
      </c>
      <c r="E59" s="4">
        <f t="shared" si="18"/>
        <v>126108.57547604789</v>
      </c>
      <c r="F59" s="4">
        <f t="shared" si="18"/>
        <v>139693.10564026533</v>
      </c>
      <c r="G59" s="17">
        <f t="shared" si="18"/>
        <v>143507.02601841776</v>
      </c>
      <c r="H59" s="22">
        <f>+H31+H45</f>
        <v>142793.43528947615</v>
      </c>
      <c r="I59" s="22">
        <f t="shared" si="19"/>
        <v>149481.57313474745</v>
      </c>
      <c r="J59" s="27">
        <f t="shared" si="20"/>
        <v>150886.22631460914</v>
      </c>
      <c r="K59" s="17">
        <f>+K31+K45</f>
        <v>171250.610875268</v>
      </c>
      <c r="L59" s="17">
        <f t="shared" si="21"/>
        <v>183899.88164183625</v>
      </c>
      <c r="M59" s="17">
        <f t="shared" si="21"/>
        <v>189941.57296829339</v>
      </c>
      <c r="N59" s="17">
        <f t="shared" si="21"/>
        <v>194682.02482709454</v>
      </c>
      <c r="O59" s="17">
        <f t="shared" si="21"/>
        <v>211672.69639783472</v>
      </c>
      <c r="P59" s="87"/>
      <c r="Q59" s="16"/>
      <c r="R59" s="18"/>
      <c r="S59" s="18"/>
      <c r="T59" s="18"/>
    </row>
    <row r="60" spans="1:20" x14ac:dyDescent="0.2">
      <c r="A60" s="96"/>
      <c r="B60" s="46" t="s">
        <v>18</v>
      </c>
      <c r="C60" s="4">
        <f t="shared" ref="C60:F60" si="28">+C32+C46</f>
        <v>111793.03054539057</v>
      </c>
      <c r="D60" s="4">
        <f t="shared" si="28"/>
        <v>120946.75654343163</v>
      </c>
      <c r="E60" s="4">
        <f t="shared" si="28"/>
        <v>127828.29534789633</v>
      </c>
      <c r="F60" s="17">
        <f t="shared" si="28"/>
        <v>132935.22152014129</v>
      </c>
      <c r="G60" s="17">
        <f t="shared" si="18"/>
        <v>141863.81807792891</v>
      </c>
      <c r="H60" s="17">
        <f>+H32+H46</f>
        <v>142970.90952556889</v>
      </c>
      <c r="I60" s="17">
        <f>+I32+I46</f>
        <v>146053.77058125031</v>
      </c>
      <c r="J60" s="27">
        <f t="shared" si="20"/>
        <v>153286.24328139651</v>
      </c>
      <c r="K60" s="22">
        <f>+K32+K46</f>
        <v>168681.63803896133</v>
      </c>
      <c r="L60" s="22">
        <f t="shared" si="21"/>
        <v>176668.83366678638</v>
      </c>
      <c r="M60" s="17">
        <f t="shared" si="21"/>
        <v>191037.25455484347</v>
      </c>
      <c r="N60" s="43">
        <f t="shared" si="21"/>
        <v>195620.96888275733</v>
      </c>
      <c r="O60" s="17">
        <f t="shared" si="21"/>
        <v>208626.63751863298</v>
      </c>
      <c r="P60" s="87"/>
      <c r="Q60" s="16"/>
      <c r="R60" s="18"/>
      <c r="S60" s="18"/>
      <c r="T60" s="18"/>
    </row>
    <row r="61" spans="1:20" x14ac:dyDescent="0.2">
      <c r="A61" s="97" t="s">
        <v>3</v>
      </c>
      <c r="B61" s="77"/>
      <c r="C61" s="48">
        <f>SUM(C49:C60)</f>
        <v>1254868.1122179376</v>
      </c>
      <c r="D61" s="49">
        <f>SUM(D49:D60)</f>
        <v>1375262.5444466751</v>
      </c>
      <c r="E61" s="49">
        <f>SUM(E49:E60)</f>
        <v>1419975.4823308126</v>
      </c>
      <c r="F61" s="49">
        <f>SUM(F49:F60)</f>
        <v>1552956.9227229021</v>
      </c>
      <c r="G61" s="49">
        <f t="shared" ref="G61" si="29">SUM(G49:G60)</f>
        <v>1600768.3589142056</v>
      </c>
      <c r="H61" s="49">
        <f t="shared" ref="H61:P61" si="30">SUM(H49:H60)</f>
        <v>1651903.4879271355</v>
      </c>
      <c r="I61" s="49">
        <f t="shared" si="30"/>
        <v>1714685.0915878389</v>
      </c>
      <c r="J61" s="49">
        <f t="shared" si="30"/>
        <v>1748589.4754704763</v>
      </c>
      <c r="K61" s="49">
        <f t="shared" si="30"/>
        <v>1941918.8128186222</v>
      </c>
      <c r="L61" s="49">
        <f t="shared" si="30"/>
        <v>2050908.4632063436</v>
      </c>
      <c r="M61" s="49">
        <f t="shared" si="30"/>
        <v>2152947.191763361</v>
      </c>
      <c r="N61" s="49">
        <f t="shared" si="30"/>
        <v>2247963.4746922161</v>
      </c>
      <c r="O61" s="49">
        <f t="shared" si="30"/>
        <v>2391903.922467133</v>
      </c>
      <c r="P61" s="88">
        <f t="shared" si="30"/>
        <v>1235959.2683934737</v>
      </c>
      <c r="Q61" s="26"/>
      <c r="R61" s="29">
        <v>40360</v>
      </c>
      <c r="T61" s="24"/>
    </row>
    <row r="62" spans="1:20" ht="13.5" thickBot="1" x14ac:dyDescent="0.25">
      <c r="A62" s="102" t="s">
        <v>27</v>
      </c>
      <c r="B62" s="82"/>
      <c r="C62" s="40">
        <v>0.11342323885290595</v>
      </c>
      <c r="D62" s="40">
        <f t="shared" ref="D62:P62" si="31">D61/C61-1</f>
        <v>9.5941901030494936E-2</v>
      </c>
      <c r="E62" s="40">
        <f t="shared" si="31"/>
        <v>3.2512292336244419E-2</v>
      </c>
      <c r="F62" s="40">
        <f t="shared" si="31"/>
        <v>9.3650518651073877E-2</v>
      </c>
      <c r="G62" s="40">
        <f t="shared" si="31"/>
        <v>3.0787355071943967E-2</v>
      </c>
      <c r="H62" s="40">
        <f t="shared" si="31"/>
        <v>3.1944115291993036E-2</v>
      </c>
      <c r="I62" s="40">
        <f t="shared" si="31"/>
        <v>3.8005612385675125E-2</v>
      </c>
      <c r="J62" s="40">
        <f t="shared" si="31"/>
        <v>1.9772950758696561E-2</v>
      </c>
      <c r="K62" s="40">
        <f t="shared" si="31"/>
        <v>0.11056302240188698</v>
      </c>
      <c r="L62" s="40">
        <f t="shared" si="31"/>
        <v>5.6124720389070681E-2</v>
      </c>
      <c r="M62" s="40">
        <f t="shared" si="31"/>
        <v>4.9752941385541982E-2</v>
      </c>
      <c r="N62" s="40">
        <f t="shared" si="31"/>
        <v>4.413312286170501E-2</v>
      </c>
      <c r="O62" s="40">
        <f t="shared" si="31"/>
        <v>6.4031488676489667E-2</v>
      </c>
      <c r="P62" s="91"/>
      <c r="Q62" s="39"/>
      <c r="R62" s="29">
        <v>40391</v>
      </c>
      <c r="T62" s="24"/>
    </row>
    <row r="63" spans="1:20" x14ac:dyDescent="0.2">
      <c r="A63" s="103" t="s">
        <v>44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R63" s="29">
        <v>40422</v>
      </c>
      <c r="T63" s="24"/>
    </row>
    <row r="64" spans="1:20" hidden="1" x14ac:dyDescent="0.2">
      <c r="R64" s="29">
        <v>40452</v>
      </c>
      <c r="T64" s="24"/>
    </row>
    <row r="65" spans="1:20" ht="12.95" hidden="1" customHeight="1" x14ac:dyDescent="0.2">
      <c r="A65" s="74" t="s">
        <v>20</v>
      </c>
      <c r="B65" s="74"/>
      <c r="C65" s="74"/>
      <c r="D65" s="74"/>
      <c r="Q65" s="68"/>
      <c r="R65" s="29">
        <v>40483</v>
      </c>
      <c r="T65" s="24"/>
    </row>
    <row r="66" spans="1:20" hidden="1" x14ac:dyDescent="0.2">
      <c r="A66" s="74" t="s">
        <v>21</v>
      </c>
      <c r="B66" s="7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R66" s="29">
        <v>40513</v>
      </c>
      <c r="T66" s="24"/>
    </row>
    <row r="67" spans="1:20" hidden="1" x14ac:dyDescent="0.2">
      <c r="A67" s="75"/>
      <c r="B67" s="75"/>
      <c r="C67" s="5"/>
      <c r="F67" s="5">
        <v>2010</v>
      </c>
      <c r="G67" s="5">
        <v>2011</v>
      </c>
      <c r="H67" s="5">
        <v>2012</v>
      </c>
      <c r="I67" s="5">
        <v>2013</v>
      </c>
      <c r="Q67" s="33">
        <v>2013</v>
      </c>
      <c r="R67" s="29">
        <v>40544</v>
      </c>
      <c r="T67" s="24"/>
    </row>
    <row r="68" spans="1:20" hidden="1" x14ac:dyDescent="0.2">
      <c r="A68" s="8" t="s">
        <v>22</v>
      </c>
      <c r="B68" s="3"/>
      <c r="C68" s="15"/>
      <c r="D68" s="14"/>
      <c r="E68" s="14"/>
      <c r="F68" s="15">
        <v>2.9499999999999998E-2</v>
      </c>
      <c r="G68" s="15">
        <v>2.5000000000000001E-2</v>
      </c>
      <c r="H68" s="15">
        <v>2.5000000000000001E-2</v>
      </c>
      <c r="I68" s="15">
        <v>2.5000000000000001E-2</v>
      </c>
      <c r="Q68" s="34">
        <v>2.3651</v>
      </c>
      <c r="R68" s="29">
        <v>40575</v>
      </c>
      <c r="T68" s="24"/>
    </row>
    <row r="69" spans="1:20" hidden="1" x14ac:dyDescent="0.2">
      <c r="A69" s="8" t="s">
        <v>23</v>
      </c>
      <c r="B69" s="3"/>
      <c r="C69" s="9"/>
      <c r="D69" s="3"/>
      <c r="E69" s="3"/>
      <c r="F69" s="9">
        <v>0.105</v>
      </c>
      <c r="G69" s="9">
        <v>0.12</v>
      </c>
      <c r="H69" s="9">
        <v>0.12</v>
      </c>
      <c r="I69" s="9">
        <v>0.12</v>
      </c>
      <c r="Q69" s="35">
        <v>5.5199999999999999E-2</v>
      </c>
      <c r="R69" s="29">
        <v>40603</v>
      </c>
      <c r="T69" s="24"/>
    </row>
    <row r="70" spans="1:20" hidden="1" x14ac:dyDescent="0.2">
      <c r="A70" s="8" t="s">
        <v>24</v>
      </c>
      <c r="B70" s="3"/>
      <c r="C70" s="13"/>
      <c r="D70" s="3"/>
      <c r="E70" s="3"/>
      <c r="F70" s="13">
        <v>343</v>
      </c>
      <c r="G70" s="13">
        <v>343</v>
      </c>
      <c r="H70" s="13">
        <v>343</v>
      </c>
      <c r="I70" s="13">
        <v>343</v>
      </c>
      <c r="Q70" s="35">
        <v>0.1232</v>
      </c>
      <c r="R70" s="29">
        <v>40634</v>
      </c>
      <c r="T70" s="24"/>
    </row>
    <row r="71" spans="1:20" hidden="1" x14ac:dyDescent="0.2">
      <c r="A71" s="10"/>
      <c r="B71" s="7"/>
      <c r="C71" s="11"/>
      <c r="D71" s="7"/>
      <c r="E71" s="7"/>
      <c r="F71" s="11"/>
      <c r="G71" s="11"/>
      <c r="H71" s="11"/>
      <c r="I71" s="11"/>
      <c r="Q71" s="36">
        <v>2.0748000000000002</v>
      </c>
      <c r="R71" s="29">
        <v>40664</v>
      </c>
      <c r="T71" s="24"/>
    </row>
    <row r="72" spans="1:20" hidden="1" x14ac:dyDescent="0.2">
      <c r="A72" s="12" t="s">
        <v>25</v>
      </c>
      <c r="B72" s="12"/>
      <c r="R72" s="29">
        <v>40695</v>
      </c>
      <c r="T72" s="24"/>
    </row>
    <row r="73" spans="1:20" x14ac:dyDescent="0.2">
      <c r="A73" s="12"/>
      <c r="B73" s="12"/>
      <c r="R73" s="29">
        <v>40725</v>
      </c>
      <c r="T73" s="24"/>
    </row>
    <row r="74" spans="1:20" x14ac:dyDescent="0.2">
      <c r="R74" s="29">
        <v>40756</v>
      </c>
      <c r="T74" s="24"/>
    </row>
    <row r="75" spans="1:20" x14ac:dyDescent="0.2">
      <c r="R75" s="29">
        <v>40787</v>
      </c>
      <c r="T75" s="24"/>
    </row>
    <row r="76" spans="1:20" x14ac:dyDescent="0.2">
      <c r="R76" s="29">
        <v>40817</v>
      </c>
      <c r="T76" s="24"/>
    </row>
    <row r="77" spans="1:20" x14ac:dyDescent="0.2">
      <c r="R77" s="29">
        <v>40848</v>
      </c>
      <c r="T77" s="24"/>
    </row>
    <row r="78" spans="1:20" x14ac:dyDescent="0.2">
      <c r="R78" s="29">
        <v>40878</v>
      </c>
      <c r="T78" s="24"/>
    </row>
    <row r="79" spans="1:20" x14ac:dyDescent="0.2">
      <c r="R79" s="29">
        <v>40909</v>
      </c>
      <c r="T79" s="24"/>
    </row>
    <row r="80" spans="1:20" x14ac:dyDescent="0.2">
      <c r="R80" s="29">
        <v>40940</v>
      </c>
      <c r="T80" s="24"/>
    </row>
    <row r="81" spans="18:20" x14ac:dyDescent="0.2">
      <c r="R81" s="29">
        <v>40969</v>
      </c>
      <c r="T81" s="24"/>
    </row>
    <row r="82" spans="18:20" x14ac:dyDescent="0.2">
      <c r="R82" s="29">
        <v>41000</v>
      </c>
      <c r="T82" s="24"/>
    </row>
    <row r="83" spans="18:20" x14ac:dyDescent="0.2">
      <c r="R83" s="29">
        <v>41030</v>
      </c>
      <c r="T83" s="24"/>
    </row>
    <row r="84" spans="18:20" x14ac:dyDescent="0.2">
      <c r="R84" s="29">
        <v>41061</v>
      </c>
      <c r="T84" s="24"/>
    </row>
    <row r="85" spans="18:20" x14ac:dyDescent="0.2">
      <c r="R85" s="29">
        <v>41091</v>
      </c>
      <c r="T85" s="24"/>
    </row>
    <row r="86" spans="18:20" x14ac:dyDescent="0.2">
      <c r="R86" s="29">
        <v>41122</v>
      </c>
      <c r="T86" s="24"/>
    </row>
    <row r="87" spans="18:20" x14ac:dyDescent="0.2">
      <c r="R87" s="29">
        <v>41153</v>
      </c>
      <c r="T87" s="24"/>
    </row>
    <row r="88" spans="18:20" x14ac:dyDescent="0.2">
      <c r="R88" s="29">
        <v>41183</v>
      </c>
      <c r="T88" s="24"/>
    </row>
    <row r="89" spans="18:20" x14ac:dyDescent="0.2">
      <c r="R89" s="29">
        <v>41214</v>
      </c>
      <c r="T89" s="24"/>
    </row>
    <row r="90" spans="18:20" x14ac:dyDescent="0.2">
      <c r="R90" s="29">
        <v>41244</v>
      </c>
      <c r="T90" s="24"/>
    </row>
    <row r="91" spans="18:20" x14ac:dyDescent="0.2">
      <c r="R91" s="29">
        <v>41275</v>
      </c>
      <c r="T91" s="24"/>
    </row>
    <row r="92" spans="18:20" x14ac:dyDescent="0.2">
      <c r="R92" s="29">
        <v>41306</v>
      </c>
    </row>
    <row r="93" spans="18:20" x14ac:dyDescent="0.2">
      <c r="R93" s="29">
        <v>41334</v>
      </c>
    </row>
    <row r="94" spans="18:20" x14ac:dyDescent="0.2">
      <c r="R94" s="29">
        <v>41365</v>
      </c>
    </row>
    <row r="95" spans="18:20" x14ac:dyDescent="0.2">
      <c r="R95" s="29">
        <v>41395</v>
      </c>
    </row>
    <row r="96" spans="18:20" x14ac:dyDescent="0.2">
      <c r="R96" s="29">
        <v>41426</v>
      </c>
    </row>
    <row r="97" spans="18:18" x14ac:dyDescent="0.2">
      <c r="R97" s="29">
        <v>41456</v>
      </c>
    </row>
    <row r="98" spans="18:18" x14ac:dyDescent="0.2">
      <c r="R98" s="29">
        <v>41487</v>
      </c>
    </row>
    <row r="99" spans="18:18" x14ac:dyDescent="0.2">
      <c r="R99" s="29">
        <v>41518</v>
      </c>
    </row>
    <row r="100" spans="18:18" x14ac:dyDescent="0.2">
      <c r="R100" s="29">
        <v>41548</v>
      </c>
    </row>
    <row r="101" spans="18:18" x14ac:dyDescent="0.2">
      <c r="R101" s="29">
        <v>41579</v>
      </c>
    </row>
    <row r="102" spans="18:18" x14ac:dyDescent="0.2">
      <c r="R102" s="29">
        <v>41609</v>
      </c>
    </row>
    <row r="103" spans="18:18" x14ac:dyDescent="0.2">
      <c r="R103" s="29">
        <v>41640</v>
      </c>
    </row>
    <row r="104" spans="18:18" x14ac:dyDescent="0.2">
      <c r="R104" s="29">
        <v>41671</v>
      </c>
    </row>
    <row r="105" spans="18:18" x14ac:dyDescent="0.2">
      <c r="R105" s="29">
        <v>41699</v>
      </c>
    </row>
    <row r="106" spans="18:18" x14ac:dyDescent="0.2">
      <c r="R106" s="29">
        <v>41730</v>
      </c>
    </row>
  </sheetData>
  <mergeCells count="15">
    <mergeCell ref="A66:B67"/>
    <mergeCell ref="A7:A18"/>
    <mergeCell ref="A20:B20"/>
    <mergeCell ref="A19:B19"/>
    <mergeCell ref="A21:A32"/>
    <mergeCell ref="A33:B33"/>
    <mergeCell ref="A34:B34"/>
    <mergeCell ref="A35:A46"/>
    <mergeCell ref="A47:B47"/>
    <mergeCell ref="A48:B48"/>
    <mergeCell ref="A65:D65"/>
    <mergeCell ref="A63:P63"/>
    <mergeCell ref="A49:A60"/>
    <mergeCell ref="A61:B61"/>
    <mergeCell ref="A62:B62"/>
  </mergeCells>
  <phoneticPr fontId="2" type="noConversion"/>
  <pageMargins left="0.27" right="0.27" top="0.23622047244094491" bottom="0.23622047244094491" header="0" footer="0"/>
  <pageSetup scale="80" orientation="portrait" r:id="rId1"/>
  <headerFooter alignWithMargins="0"/>
  <ignoredErrors>
    <ignoredError sqref="D20:E20 H19:O19 C33 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M16"/>
  <sheetViews>
    <sheetView workbookViewId="0">
      <selection activeCell="F25" sqref="F25"/>
    </sheetView>
  </sheetViews>
  <sheetFormatPr baseColWidth="10" defaultColWidth="9" defaultRowHeight="12.75" x14ac:dyDescent="0.2"/>
  <cols>
    <col min="4" max="4" width="21.85546875" bestFit="1" customWidth="1"/>
    <col min="5" max="5" width="13.85546875" bestFit="1" customWidth="1"/>
    <col min="6" max="6" width="10.140625" bestFit="1" customWidth="1"/>
    <col min="7" max="7" width="22.140625" bestFit="1" customWidth="1"/>
    <col min="10" max="10" width="24.28515625" bestFit="1" customWidth="1"/>
    <col min="11" max="11" width="27.85546875" bestFit="1" customWidth="1"/>
    <col min="12" max="12" width="18.42578125" bestFit="1" customWidth="1"/>
    <col min="13" max="13" width="31.85546875" bestFit="1" customWidth="1"/>
  </cols>
  <sheetData>
    <row r="2" spans="3:13" x14ac:dyDescent="0.2">
      <c r="C2" s="84" t="s">
        <v>30</v>
      </c>
      <c r="D2" s="84"/>
      <c r="E2" s="84"/>
      <c r="F2" s="84"/>
      <c r="G2" s="84"/>
      <c r="I2" s="84" t="s">
        <v>36</v>
      </c>
      <c r="J2" s="84"/>
      <c r="K2" s="84"/>
      <c r="L2" s="84"/>
      <c r="M2" s="84"/>
    </row>
    <row r="3" spans="3:13" x14ac:dyDescent="0.2">
      <c r="C3" s="58" t="s">
        <v>31</v>
      </c>
      <c r="D3" s="58" t="s">
        <v>34</v>
      </c>
      <c r="E3" s="58" t="s">
        <v>32</v>
      </c>
      <c r="F3" s="58" t="s">
        <v>33</v>
      </c>
      <c r="G3" s="58" t="s">
        <v>35</v>
      </c>
      <c r="I3" s="59" t="s">
        <v>31</v>
      </c>
      <c r="J3" s="59" t="s">
        <v>37</v>
      </c>
      <c r="K3" s="59" t="s">
        <v>38</v>
      </c>
      <c r="L3" s="59" t="s">
        <v>39</v>
      </c>
      <c r="M3" s="59" t="s">
        <v>40</v>
      </c>
    </row>
    <row r="4" spans="3:13" x14ac:dyDescent="0.2">
      <c r="C4" s="50">
        <v>2005</v>
      </c>
      <c r="D4" s="51">
        <v>2.0150000000000001</v>
      </c>
      <c r="E4" s="52">
        <v>6.9400000000000003E-2</v>
      </c>
      <c r="F4" s="52">
        <v>0.1148</v>
      </c>
      <c r="G4" s="53">
        <v>1.78</v>
      </c>
      <c r="I4" s="54">
        <v>2005</v>
      </c>
      <c r="J4" s="55">
        <v>4.9299999999999997E-2</v>
      </c>
      <c r="K4" s="56">
        <v>0.1</v>
      </c>
      <c r="L4" s="57">
        <v>0.77</v>
      </c>
      <c r="M4" s="54">
        <v>80</v>
      </c>
    </row>
    <row r="5" spans="3:13" x14ac:dyDescent="0.2">
      <c r="C5" s="50">
        <v>2006</v>
      </c>
      <c r="D5" s="51">
        <v>2.0150000000000001</v>
      </c>
      <c r="E5" s="52">
        <v>6.9400000000000003E-2</v>
      </c>
      <c r="F5" s="52">
        <v>0.1148</v>
      </c>
      <c r="G5" s="53">
        <v>1.78</v>
      </c>
      <c r="I5" s="54">
        <v>2006</v>
      </c>
      <c r="J5" s="55">
        <v>4.9299999999999997E-2</v>
      </c>
      <c r="K5" s="56">
        <v>0.1</v>
      </c>
      <c r="L5" s="57">
        <v>0.77</v>
      </c>
      <c r="M5" s="54">
        <v>80</v>
      </c>
    </row>
    <row r="6" spans="3:13" x14ac:dyDescent="0.2">
      <c r="C6" s="50">
        <v>2007</v>
      </c>
      <c r="D6" s="51">
        <v>2.0150000000000001</v>
      </c>
      <c r="E6" s="52">
        <v>6.9400000000000003E-2</v>
      </c>
      <c r="F6" s="52">
        <v>0.1148</v>
      </c>
      <c r="G6" s="53">
        <v>1.78</v>
      </c>
      <c r="I6" s="54">
        <v>2007</v>
      </c>
      <c r="J6" s="55">
        <v>4.9299999999999997E-2</v>
      </c>
      <c r="K6" s="56">
        <v>0.1</v>
      </c>
      <c r="L6" s="57">
        <v>0.77</v>
      </c>
      <c r="M6" s="54">
        <v>80</v>
      </c>
    </row>
    <row r="7" spans="3:13" x14ac:dyDescent="0.2">
      <c r="C7" s="50">
        <v>2008</v>
      </c>
      <c r="D7" s="51">
        <v>2.12</v>
      </c>
      <c r="E7" s="52">
        <v>0.06</v>
      </c>
      <c r="F7" s="52">
        <v>0.12</v>
      </c>
      <c r="G7" s="53">
        <v>1.8656000000000001</v>
      </c>
      <c r="I7" s="54">
        <v>2008</v>
      </c>
      <c r="J7" s="55">
        <v>2.9499999999999998E-2</v>
      </c>
      <c r="K7" s="56">
        <v>0.1</v>
      </c>
      <c r="L7" s="57">
        <v>0.82299999999999995</v>
      </c>
      <c r="M7" s="54">
        <v>80</v>
      </c>
    </row>
    <row r="8" spans="3:13" x14ac:dyDescent="0.2">
      <c r="C8" s="50">
        <v>2009</v>
      </c>
      <c r="D8" s="51">
        <v>2.12</v>
      </c>
      <c r="E8" s="52">
        <v>0.06</v>
      </c>
      <c r="F8" s="52">
        <v>0.12</v>
      </c>
      <c r="G8" s="53">
        <v>1.8656000000000001</v>
      </c>
      <c r="I8" s="54">
        <v>2009</v>
      </c>
      <c r="J8" s="55">
        <v>2.9499999999999998E-2</v>
      </c>
      <c r="K8" s="56">
        <v>0.1</v>
      </c>
      <c r="L8" s="57">
        <v>0.82299999999999995</v>
      </c>
      <c r="M8" s="54">
        <v>80</v>
      </c>
    </row>
    <row r="9" spans="3:13" x14ac:dyDescent="0.2">
      <c r="C9" s="50">
        <v>2010</v>
      </c>
      <c r="D9" s="51">
        <v>2.12</v>
      </c>
      <c r="E9" s="52">
        <v>0.06</v>
      </c>
      <c r="F9" s="52">
        <v>0.12</v>
      </c>
      <c r="G9" s="53">
        <v>1.8656000000000001</v>
      </c>
      <c r="I9" s="54">
        <v>2010</v>
      </c>
      <c r="J9" s="55">
        <v>2.9499999999999998E-2</v>
      </c>
      <c r="K9" s="56">
        <v>0.1</v>
      </c>
      <c r="L9" s="57">
        <v>0.82299999999999995</v>
      </c>
      <c r="M9" s="54">
        <v>80</v>
      </c>
    </row>
    <row r="10" spans="3:13" x14ac:dyDescent="0.2">
      <c r="C10" s="50">
        <v>2011</v>
      </c>
      <c r="D10" s="51">
        <v>2.12</v>
      </c>
      <c r="E10" s="52">
        <v>0.06</v>
      </c>
      <c r="F10" s="52">
        <v>0.12</v>
      </c>
      <c r="G10" s="53">
        <v>1.8656000000000001</v>
      </c>
      <c r="I10" s="54">
        <v>2011</v>
      </c>
      <c r="J10" s="55">
        <v>2.5000000000000001E-2</v>
      </c>
      <c r="K10" s="56">
        <v>0.12</v>
      </c>
      <c r="L10" s="57">
        <v>0.81779999999999997</v>
      </c>
      <c r="M10" s="54">
        <v>82</v>
      </c>
    </row>
    <row r="11" spans="3:13" x14ac:dyDescent="0.2">
      <c r="C11" s="50">
        <v>2012</v>
      </c>
      <c r="D11" s="51">
        <v>2.12</v>
      </c>
      <c r="E11" s="52">
        <v>0.06</v>
      </c>
      <c r="F11" s="52">
        <v>0.12</v>
      </c>
      <c r="G11" s="53">
        <v>1.8656000000000001</v>
      </c>
      <c r="I11" s="54">
        <v>2012</v>
      </c>
      <c r="J11" s="55">
        <v>2.5000000000000001E-2</v>
      </c>
      <c r="K11" s="56">
        <v>0.12</v>
      </c>
      <c r="L11" s="57">
        <v>0.81779999999999997</v>
      </c>
      <c r="M11" s="54">
        <v>82</v>
      </c>
    </row>
    <row r="12" spans="3:13" x14ac:dyDescent="0.2">
      <c r="C12" s="50">
        <v>2013</v>
      </c>
      <c r="D12" s="51">
        <v>2.3651</v>
      </c>
      <c r="E12" s="52">
        <v>5.5199999999999999E-2</v>
      </c>
      <c r="F12" s="52">
        <v>0.1232</v>
      </c>
      <c r="G12" s="53">
        <v>2.07371968</v>
      </c>
      <c r="I12" s="54">
        <v>2013</v>
      </c>
      <c r="J12" s="55">
        <v>2.5000000000000001E-2</v>
      </c>
      <c r="K12" s="56">
        <v>0.12</v>
      </c>
      <c r="L12" s="57">
        <v>0.81779999999999997</v>
      </c>
      <c r="M12" s="54">
        <v>82</v>
      </c>
    </row>
    <row r="13" spans="3:13" x14ac:dyDescent="0.2">
      <c r="C13" s="50">
        <v>2014</v>
      </c>
      <c r="D13" s="51">
        <v>2.3651</v>
      </c>
      <c r="E13" s="52">
        <v>5.5199999999999999E-2</v>
      </c>
      <c r="F13" s="52">
        <v>0.1232</v>
      </c>
      <c r="G13" s="53">
        <v>2.07371968</v>
      </c>
      <c r="I13" s="54">
        <v>2014</v>
      </c>
      <c r="J13" s="55">
        <v>2.5000000000000001E-2</v>
      </c>
      <c r="K13" s="56">
        <v>0.12</v>
      </c>
      <c r="L13" s="57">
        <v>0.8135</v>
      </c>
      <c r="M13" s="54">
        <v>84</v>
      </c>
    </row>
    <row r="14" spans="3:13" x14ac:dyDescent="0.2">
      <c r="C14" s="50">
        <v>2015</v>
      </c>
      <c r="D14" s="51">
        <v>2.3651</v>
      </c>
      <c r="E14" s="52">
        <v>5.5199999999999999E-2</v>
      </c>
      <c r="F14" s="52">
        <v>0.1232</v>
      </c>
      <c r="G14" s="53">
        <v>2.07371968</v>
      </c>
      <c r="I14" s="54">
        <v>2015</v>
      </c>
      <c r="J14" s="55">
        <v>2.5000000000000001E-2</v>
      </c>
      <c r="K14" s="56">
        <v>0.12</v>
      </c>
      <c r="L14" s="57">
        <v>0.8135</v>
      </c>
      <c r="M14" s="54">
        <v>84</v>
      </c>
    </row>
    <row r="15" spans="3:13" x14ac:dyDescent="0.2">
      <c r="C15" s="50">
        <v>2016</v>
      </c>
      <c r="D15" s="51">
        <v>2.3651</v>
      </c>
      <c r="E15" s="52">
        <v>5.5199999999999999E-2</v>
      </c>
      <c r="F15" s="52">
        <v>0.1232</v>
      </c>
      <c r="G15" s="53">
        <v>2.07371968</v>
      </c>
      <c r="I15" s="54">
        <v>2016</v>
      </c>
      <c r="J15" s="55">
        <v>2.4E-2</v>
      </c>
      <c r="K15" s="56">
        <v>0.1137</v>
      </c>
      <c r="L15" s="57">
        <v>0.81349999999999989</v>
      </c>
      <c r="M15" s="54">
        <v>84</v>
      </c>
    </row>
    <row r="16" spans="3:13" x14ac:dyDescent="0.2">
      <c r="C16" s="50">
        <v>2017</v>
      </c>
      <c r="D16" s="51">
        <v>2.3916042807407298</v>
      </c>
      <c r="E16" s="52">
        <v>5.1413911335558199E-2</v>
      </c>
      <c r="F16" s="52">
        <v>0.10655283965105865</v>
      </c>
      <c r="G16" s="53">
        <v>2.1367720533061774</v>
      </c>
      <c r="I16" s="54">
        <v>2017</v>
      </c>
      <c r="J16" s="55">
        <v>0.02</v>
      </c>
      <c r="K16" s="56">
        <v>0.13</v>
      </c>
      <c r="L16" s="57">
        <v>0.83</v>
      </c>
      <c r="M16" s="54">
        <v>80</v>
      </c>
    </row>
  </sheetData>
  <mergeCells count="2">
    <mergeCell ref="C2:G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6" sqref="D26"/>
    </sheetView>
  </sheetViews>
  <sheetFormatPr baseColWidth="10" defaultRowHeight="12.75" x14ac:dyDescent="0.2"/>
  <sheetData>
    <row r="1" spans="1:5" x14ac:dyDescent="0.2">
      <c r="A1">
        <v>2015</v>
      </c>
      <c r="B1">
        <v>2016</v>
      </c>
      <c r="C1">
        <v>2017</v>
      </c>
      <c r="D1" s="60" t="s">
        <v>41</v>
      </c>
      <c r="E1" s="60" t="s">
        <v>42</v>
      </c>
    </row>
    <row r="2" spans="1:5" x14ac:dyDescent="0.2">
      <c r="A2" s="61" t="e">
        <f>#REF!/#REF!</f>
        <v>#REF!</v>
      </c>
      <c r="B2" s="61" t="e">
        <f>#REF!/#REF!</f>
        <v>#REF!</v>
      </c>
      <c r="C2" s="61" t="e">
        <f>#REF!/#REF!</f>
        <v>#REF!</v>
      </c>
      <c r="D2" s="62" t="e">
        <f>(AVERAGE(A2:C2))</f>
        <v>#REF!</v>
      </c>
      <c r="E2" s="63" t="e">
        <f>D2*C2</f>
        <v>#REF!</v>
      </c>
    </row>
    <row r="3" spans="1:5" x14ac:dyDescent="0.2">
      <c r="A3" s="61" t="e">
        <f>#REF!/#REF!</f>
        <v>#REF!</v>
      </c>
      <c r="B3" s="61" t="e">
        <f>#REF!/#REF!</f>
        <v>#REF!</v>
      </c>
      <c r="C3" s="61" t="e">
        <f>#REF!/#REF!</f>
        <v>#REF!</v>
      </c>
      <c r="D3" s="62" t="e">
        <f t="shared" ref="D3:D13" si="0">(AVERAGE(A3:C3))</f>
        <v>#REF!</v>
      </c>
      <c r="E3" s="63" t="e">
        <f t="shared" ref="E3:E13" si="1">D3*C3</f>
        <v>#REF!</v>
      </c>
    </row>
    <row r="4" spans="1:5" x14ac:dyDescent="0.2">
      <c r="A4" s="61" t="e">
        <f>#REF!/#REF!</f>
        <v>#REF!</v>
      </c>
      <c r="B4" s="61" t="e">
        <f>#REF!/#REF!</f>
        <v>#REF!</v>
      </c>
      <c r="C4" s="61" t="e">
        <f>#REF!/#REF!</f>
        <v>#REF!</v>
      </c>
      <c r="D4" s="62" t="e">
        <f t="shared" si="0"/>
        <v>#REF!</v>
      </c>
      <c r="E4" s="63" t="e">
        <f t="shared" si="1"/>
        <v>#REF!</v>
      </c>
    </row>
    <row r="5" spans="1:5" x14ac:dyDescent="0.2">
      <c r="A5" s="61" t="e">
        <f>#REF!/#REF!</f>
        <v>#REF!</v>
      </c>
      <c r="B5" s="61" t="e">
        <f>#REF!/#REF!</f>
        <v>#REF!</v>
      </c>
      <c r="C5" s="61" t="e">
        <f>#REF!/#REF!</f>
        <v>#REF!</v>
      </c>
      <c r="D5" s="62" t="e">
        <f t="shared" si="0"/>
        <v>#REF!</v>
      </c>
      <c r="E5" s="63" t="e">
        <f t="shared" si="1"/>
        <v>#REF!</v>
      </c>
    </row>
    <row r="6" spans="1:5" x14ac:dyDescent="0.2">
      <c r="A6" s="61" t="e">
        <f>#REF!/#REF!</f>
        <v>#REF!</v>
      </c>
      <c r="B6" s="61" t="e">
        <f>#REF!/#REF!</f>
        <v>#REF!</v>
      </c>
      <c r="C6" s="61" t="e">
        <f>#REF!/#REF!</f>
        <v>#REF!</v>
      </c>
      <c r="D6" s="62" t="e">
        <f t="shared" si="0"/>
        <v>#REF!</v>
      </c>
      <c r="E6" s="63" t="e">
        <f t="shared" si="1"/>
        <v>#REF!</v>
      </c>
    </row>
    <row r="7" spans="1:5" x14ac:dyDescent="0.2">
      <c r="A7" s="61" t="e">
        <f>#REF!/#REF!</f>
        <v>#REF!</v>
      </c>
      <c r="B7" s="61" t="e">
        <f>#REF!/#REF!</f>
        <v>#REF!</v>
      </c>
      <c r="C7" s="61" t="e">
        <f>#REF!/#REF!</f>
        <v>#REF!</v>
      </c>
      <c r="D7" s="62" t="e">
        <f t="shared" si="0"/>
        <v>#REF!</v>
      </c>
      <c r="E7" s="63" t="e">
        <f t="shared" si="1"/>
        <v>#REF!</v>
      </c>
    </row>
    <row r="8" spans="1:5" x14ac:dyDescent="0.2">
      <c r="A8" s="61" t="e">
        <f>#REF!/#REF!</f>
        <v>#REF!</v>
      </c>
      <c r="B8" s="61" t="e">
        <f>#REF!/#REF!</f>
        <v>#REF!</v>
      </c>
      <c r="C8" s="61" t="e">
        <f>#REF!/#REF!</f>
        <v>#REF!</v>
      </c>
      <c r="D8" s="62" t="e">
        <f t="shared" si="0"/>
        <v>#REF!</v>
      </c>
      <c r="E8" s="63" t="e">
        <f t="shared" si="1"/>
        <v>#REF!</v>
      </c>
    </row>
    <row r="9" spans="1:5" x14ac:dyDescent="0.2">
      <c r="A9" s="61" t="e">
        <f>#REF!/#REF!</f>
        <v>#REF!</v>
      </c>
      <c r="B9" s="61" t="e">
        <f>#REF!/#REF!</f>
        <v>#REF!</v>
      </c>
      <c r="C9" s="61" t="e">
        <f>#REF!/#REF!</f>
        <v>#REF!</v>
      </c>
      <c r="D9" s="62" t="e">
        <f t="shared" si="0"/>
        <v>#REF!</v>
      </c>
      <c r="E9" s="63" t="e">
        <f t="shared" si="1"/>
        <v>#REF!</v>
      </c>
    </row>
    <row r="10" spans="1:5" x14ac:dyDescent="0.2">
      <c r="A10" s="61" t="e">
        <f>#REF!/#REF!</f>
        <v>#REF!</v>
      </c>
      <c r="B10" s="61" t="e">
        <f>#REF!/#REF!</f>
        <v>#REF!</v>
      </c>
      <c r="C10" s="61" t="e">
        <f>#REF!/#REF!</f>
        <v>#REF!</v>
      </c>
      <c r="D10" s="62" t="e">
        <f t="shared" si="0"/>
        <v>#REF!</v>
      </c>
      <c r="E10" s="63" t="e">
        <f t="shared" si="1"/>
        <v>#REF!</v>
      </c>
    </row>
    <row r="11" spans="1:5" x14ac:dyDescent="0.2">
      <c r="A11" s="61" t="e">
        <f>#REF!/#REF!</f>
        <v>#REF!</v>
      </c>
      <c r="B11" s="61" t="e">
        <f>#REF!/#REF!</f>
        <v>#REF!</v>
      </c>
      <c r="C11" s="61" t="e">
        <f>#REF!/#REF!</f>
        <v>#REF!</v>
      </c>
      <c r="D11" s="62" t="e">
        <f t="shared" si="0"/>
        <v>#REF!</v>
      </c>
      <c r="E11" s="63" t="e">
        <f t="shared" si="1"/>
        <v>#REF!</v>
      </c>
    </row>
    <row r="12" spans="1:5" x14ac:dyDescent="0.2">
      <c r="A12" s="61" t="e">
        <f>#REF!/#REF!</f>
        <v>#REF!</v>
      </c>
      <c r="B12" s="61" t="e">
        <f>#REF!/#REF!</f>
        <v>#REF!</v>
      </c>
      <c r="C12" s="61" t="e">
        <f>#REF!/#REF!</f>
        <v>#REF!</v>
      </c>
      <c r="D12" s="62" t="e">
        <f t="shared" si="0"/>
        <v>#REF!</v>
      </c>
      <c r="E12" s="63" t="e">
        <f t="shared" si="1"/>
        <v>#REF!</v>
      </c>
    </row>
    <row r="13" spans="1:5" x14ac:dyDescent="0.2">
      <c r="A13" s="61" t="e">
        <f>#REF!/#REF!</f>
        <v>#REF!</v>
      </c>
      <c r="B13" s="61" t="e">
        <f>#REF!/#REF!</f>
        <v>#REF!</v>
      </c>
      <c r="C13" s="61" t="e">
        <f>#REF!/#REF!</f>
        <v>#REF!</v>
      </c>
      <c r="D13" s="62" t="e">
        <f t="shared" si="0"/>
        <v>#REF!</v>
      </c>
      <c r="E13" s="63" t="e">
        <f t="shared" si="1"/>
        <v>#REF!</v>
      </c>
    </row>
    <row r="16" spans="1:5" x14ac:dyDescent="0.2">
      <c r="A16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Producc-mensual</vt:lpstr>
      <vt:lpstr>Parametros</vt:lpstr>
      <vt:lpstr>Hoja1</vt:lpstr>
      <vt:lpstr>'Producc-mensual'!Área_de_impresión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Claudia Vila</cp:lastModifiedBy>
  <cp:lastPrinted>2018-01-16T16:05:22Z</cp:lastPrinted>
  <dcterms:created xsi:type="dcterms:W3CDTF">2007-02-02T21:38:02Z</dcterms:created>
  <dcterms:modified xsi:type="dcterms:W3CDTF">2018-10-02T15:51:11Z</dcterms:modified>
</cp:coreProperties>
</file>