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61" documentId="8_{F610DC33-6797-4C3A-BE5F-75A07CB3A985}" xr6:coauthVersionLast="47" xr6:coauthVersionMax="47" xr10:uidLastSave="{18B27540-3FB4-440A-B60F-3CE2CA69557C}"/>
  <bookViews>
    <workbookView xWindow="-120" yWindow="-120" windowWidth="29040" windowHeight="15720" tabRatio="480" firstSheet="2" activeTab="3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POLLITA!$A$1:$AD$30</definedName>
    <definedName name="_xlnm.Print_Area" localSheetId="2">POLLITO!$A$1:$AI$29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3" l="1"/>
  <c r="AD11" i="3"/>
  <c r="AB11" i="3"/>
  <c r="Z12" i="3"/>
  <c r="AA12" i="3"/>
  <c r="Y12" i="3"/>
  <c r="AI9" i="1"/>
  <c r="AH9" i="1"/>
  <c r="AE10" i="1"/>
  <c r="AF10" i="1"/>
  <c r="AG10" i="1"/>
  <c r="AD10" i="1"/>
  <c r="AG9" i="1"/>
  <c r="J23" i="3"/>
  <c r="AB10" i="3"/>
  <c r="AG8" i="1"/>
  <c r="AB12" i="3" l="1"/>
  <c r="AB9" i="3"/>
  <c r="AD10" i="3" s="1"/>
  <c r="AG7" i="1"/>
  <c r="AG23" i="1" l="1"/>
  <c r="AI8" i="1"/>
  <c r="AB8" i="3"/>
  <c r="AD9" i="3" s="1"/>
  <c r="AF19" i="1"/>
  <c r="AI7" i="1" s="1"/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B7" i="3"/>
  <c r="AB23" i="3" s="1"/>
  <c r="AD8" i="3" l="1"/>
  <c r="CW18" i="4129"/>
  <c r="AF18" i="1"/>
  <c r="AA19" i="3" l="1"/>
  <c r="AD7" i="3" s="1"/>
  <c r="BW18" i="4129" l="1"/>
  <c r="AX18" i="4129"/>
  <c r="AI18" i="4129"/>
  <c r="AF17" i="1"/>
  <c r="AA18" i="3"/>
  <c r="AF16" i="1" l="1"/>
  <c r="AA17" i="3"/>
  <c r="AF15" i="1" l="1"/>
  <c r="AA16" i="3"/>
  <c r="AF14" i="1"/>
  <c r="AA15" i="3" l="1"/>
  <c r="AF13" i="1" l="1"/>
  <c r="AA14" i="3"/>
  <c r="AF12" i="1"/>
  <c r="AA13" i="3"/>
  <c r="AF11" i="1"/>
  <c r="AA11" i="3" l="1"/>
  <c r="AF9" i="1"/>
  <c r="AA10" i="3"/>
  <c r="AC10" i="3" s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I10" i="3"/>
  <c r="H10" i="3"/>
  <c r="AF8" i="1"/>
  <c r="AH8" i="1" s="1"/>
  <c r="AA9" i="3" l="1"/>
  <c r="AC9" i="3" s="1"/>
  <c r="AF7" i="1"/>
  <c r="AF23" i="1" s="1"/>
  <c r="AH7" i="1" l="1"/>
  <c r="AA8" i="3"/>
  <c r="AC8" i="3" s="1"/>
  <c r="AE19" i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AA7" i="3"/>
  <c r="Z19" i="3"/>
  <c r="AE18" i="1"/>
  <c r="AC7" i="3" l="1"/>
  <c r="AA23" i="3"/>
  <c r="CV18" i="4129"/>
  <c r="AE17" i="1"/>
  <c r="Z18" i="3" l="1"/>
  <c r="AE16" i="1" l="1"/>
  <c r="Z17" i="3" l="1"/>
  <c r="AE15" i="1"/>
  <c r="Z16" i="3" l="1"/>
  <c r="AE14" i="1"/>
  <c r="Z15" i="3" l="1"/>
  <c r="AE13" i="1" l="1"/>
  <c r="Z14" i="3"/>
  <c r="AE12" i="1" l="1"/>
  <c r="Z13" i="3"/>
  <c r="AE11" i="1"/>
  <c r="Z11" i="3" l="1"/>
  <c r="AE9" i="1"/>
  <c r="AE8" i="1" l="1"/>
  <c r="Z9" i="3" l="1"/>
  <c r="Z8" i="1"/>
  <c r="Z9" i="1"/>
  <c r="Z11" i="1"/>
  <c r="Z12" i="1"/>
  <c r="Z13" i="1"/>
  <c r="Z14" i="1"/>
  <c r="Z15" i="1"/>
  <c r="Z16" i="1"/>
  <c r="Z17" i="1"/>
  <c r="Z18" i="1"/>
  <c r="Z19" i="1"/>
  <c r="AE7" i="1" l="1"/>
  <c r="AE23" i="1" s="1"/>
  <c r="AH18" i="4129" l="1"/>
  <c r="BV18" i="4129"/>
  <c r="AW18" i="4129"/>
  <c r="T9" i="3"/>
  <c r="T11" i="3"/>
  <c r="T13" i="3"/>
  <c r="T14" i="3"/>
  <c r="T16" i="3"/>
  <c r="T17" i="3"/>
  <c r="T18" i="3"/>
  <c r="T19" i="3"/>
  <c r="Z8" i="3"/>
  <c r="AC19" i="1"/>
  <c r="AD19" i="1"/>
  <c r="T19" i="1"/>
  <c r="S19" i="1"/>
  <c r="R19" i="1"/>
  <c r="Q19" i="1"/>
  <c r="P19" i="1"/>
  <c r="N19" i="1"/>
  <c r="M19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Z7" i="3"/>
  <c r="AD18" i="1"/>
  <c r="CT17" i="4129"/>
  <c r="Y19" i="3"/>
  <c r="W15" i="3"/>
  <c r="CT16" i="4129"/>
  <c r="Y18" i="3"/>
  <c r="AD16" i="1"/>
  <c r="CU18" i="4129" l="1"/>
  <c r="CT15" i="4129"/>
  <c r="Z23" i="3" l="1"/>
  <c r="Y17" i="3"/>
  <c r="AD15" i="1" l="1"/>
  <c r="AG18" i="4129"/>
  <c r="AV18" i="4129"/>
  <c r="BU18" i="4129"/>
  <c r="CT14" i="4129"/>
  <c r="Y16" i="3"/>
  <c r="AD14" i="1"/>
  <c r="CT13" i="4129" l="1"/>
  <c r="Y15" i="3"/>
  <c r="AD13" i="1"/>
  <c r="CT12" i="4129" l="1"/>
  <c r="Y14" i="3"/>
  <c r="AD12" i="1" l="1"/>
  <c r="CT11" i="4129"/>
  <c r="Y13" i="3"/>
  <c r="AD11" i="1"/>
  <c r="CT10" i="4129" l="1"/>
  <c r="Y11" i="3" l="1"/>
  <c r="AD9" i="1"/>
  <c r="CT9" i="4129" l="1"/>
  <c r="AD8" i="1" l="1"/>
  <c r="CT8" i="4129"/>
  <c r="Y9" i="3"/>
  <c r="AD7" i="1"/>
  <c r="CT7" i="4129"/>
  <c r="CT6" i="4129"/>
  <c r="Y8" i="3"/>
  <c r="CS6" i="4129"/>
  <c r="AF18" i="4129"/>
  <c r="Y7" i="3"/>
  <c r="AC18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X19" i="3"/>
  <c r="AC17" i="1"/>
  <c r="AD23" i="1" l="1"/>
  <c r="CT18" i="4129"/>
  <c r="CS16" i="4129"/>
  <c r="X18" i="3"/>
  <c r="AC16" i="1"/>
  <c r="CS15" i="4129"/>
  <c r="CS17" i="4129"/>
  <c r="X17" i="3"/>
  <c r="AC15" i="1"/>
  <c r="CS14" i="4129"/>
  <c r="X16" i="3"/>
  <c r="CS12" i="4129"/>
  <c r="CS11" i="4129"/>
  <c r="AC14" i="1"/>
  <c r="X15" i="3"/>
  <c r="AC13" i="1"/>
  <c r="X14" i="3"/>
  <c r="AC12" i="1"/>
  <c r="X13" i="3"/>
  <c r="AC11" i="1"/>
  <c r="Y23" i="3" l="1"/>
  <c r="AC9" i="1"/>
  <c r="AC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X9" i="3"/>
  <c r="AC7" i="1" l="1"/>
  <c r="AC23" i="1" s="1"/>
  <c r="AB7" i="1"/>
  <c r="CS7" i="4129" l="1"/>
  <c r="X7" i="3"/>
  <c r="W19" i="3"/>
  <c r="X8" i="3"/>
  <c r="X12" i="3" l="1"/>
  <c r="BY6" i="4129"/>
  <c r="CS13" i="4129"/>
  <c r="CS10" i="4129"/>
  <c r="CS9" i="4129"/>
  <c r="AB18" i="1"/>
  <c r="CR17" i="4129"/>
  <c r="AB17" i="1"/>
  <c r="CS18" i="4129" l="1"/>
  <c r="CR16" i="4129"/>
  <c r="W18" i="3"/>
  <c r="AB16" i="1"/>
  <c r="CR15" i="4129"/>
  <c r="W17" i="3"/>
  <c r="AB15" i="1"/>
  <c r="CR14" i="4129"/>
  <c r="W16" i="3"/>
  <c r="AB14" i="1" l="1"/>
  <c r="CR13" i="4129"/>
  <c r="U15" i="3"/>
  <c r="V15" i="3"/>
  <c r="AB13" i="1"/>
  <c r="CR12" i="4129"/>
  <c r="W14" i="3"/>
  <c r="V14" i="3"/>
  <c r="U14" i="3"/>
  <c r="S14" i="3"/>
  <c r="R14" i="3"/>
  <c r="Q14" i="3"/>
  <c r="P14" i="3"/>
  <c r="O14" i="3"/>
  <c r="N14" i="3"/>
  <c r="M14" i="3"/>
  <c r="L14" i="3"/>
  <c r="K14" i="3"/>
  <c r="I14" i="3"/>
  <c r="H14" i="3"/>
  <c r="AB12" i="1"/>
  <c r="AA12" i="1"/>
  <c r="Y12" i="1"/>
  <c r="X12" i="1"/>
  <c r="W12" i="1"/>
  <c r="V12" i="1"/>
  <c r="U12" i="1"/>
  <c r="CR11" i="4129"/>
  <c r="W13" i="3"/>
  <c r="V13" i="3"/>
  <c r="U13" i="3"/>
  <c r="S13" i="3"/>
  <c r="R13" i="3"/>
  <c r="Q13" i="3"/>
  <c r="P13" i="3"/>
  <c r="AB11" i="1"/>
  <c r="AA11" i="1"/>
  <c r="Y11" i="1"/>
  <c r="X11" i="1"/>
  <c r="W11" i="1"/>
  <c r="V11" i="1"/>
  <c r="U11" i="1"/>
  <c r="T11" i="1"/>
  <c r="S11" i="1"/>
  <c r="R11" i="1"/>
  <c r="Q11" i="1"/>
  <c r="P11" i="1"/>
  <c r="N11" i="1"/>
  <c r="M11" i="1"/>
  <c r="CR10" i="4129"/>
  <c r="W11" i="3"/>
  <c r="V11" i="3"/>
  <c r="U11" i="3"/>
  <c r="S11" i="3"/>
  <c r="R11" i="3"/>
  <c r="Q11" i="3"/>
  <c r="P11" i="3"/>
  <c r="O11" i="3"/>
  <c r="N11" i="3"/>
  <c r="M11" i="3"/>
  <c r="L11" i="3"/>
  <c r="K11" i="3"/>
  <c r="I11" i="3"/>
  <c r="AB9" i="1"/>
  <c r="AA9" i="1"/>
  <c r="Y9" i="1"/>
  <c r="X9" i="1"/>
  <c r="W9" i="1"/>
  <c r="V9" i="1"/>
  <c r="U9" i="1"/>
  <c r="T9" i="1"/>
  <c r="S9" i="1"/>
  <c r="R9" i="1"/>
  <c r="Q9" i="1"/>
  <c r="P9" i="1"/>
  <c r="N9" i="1"/>
  <c r="M9" i="1"/>
  <c r="CR9" i="4129"/>
  <c r="AB8" i="1"/>
  <c r="CR8" i="4129"/>
  <c r="W9" i="3"/>
  <c r="V9" i="3"/>
  <c r="U9" i="3"/>
  <c r="S9" i="3"/>
  <c r="R9" i="3"/>
  <c r="Q9" i="3"/>
  <c r="P9" i="3"/>
  <c r="O9" i="3"/>
  <c r="N9" i="3"/>
  <c r="M9" i="3"/>
  <c r="L9" i="3"/>
  <c r="K9" i="3"/>
  <c r="I9" i="3"/>
  <c r="CR7" i="4129"/>
  <c r="W8" i="3"/>
  <c r="V8" i="3"/>
  <c r="U8" i="3"/>
  <c r="T8" i="3"/>
  <c r="S8" i="3"/>
  <c r="R8" i="3"/>
  <c r="Q8" i="3"/>
  <c r="P8" i="3"/>
  <c r="O8" i="3"/>
  <c r="N8" i="3"/>
  <c r="M8" i="3"/>
  <c r="L8" i="3"/>
  <c r="K8" i="3"/>
  <c r="I8" i="3"/>
  <c r="H8" i="3"/>
  <c r="CR6" i="4129"/>
  <c r="CQ6" i="4129"/>
  <c r="W7" i="3"/>
  <c r="W12" i="3" s="1"/>
  <c r="Y18" i="1"/>
  <c r="X18" i="1"/>
  <c r="W18" i="1"/>
  <c r="V18" i="1"/>
  <c r="U18" i="1"/>
  <c r="AA18" i="1"/>
  <c r="T18" i="1"/>
  <c r="S18" i="1"/>
  <c r="Q18" i="1"/>
  <c r="P18" i="1"/>
  <c r="N18" i="1"/>
  <c r="M18" i="1"/>
  <c r="V19" i="3"/>
  <c r="U19" i="3"/>
  <c r="S19" i="3"/>
  <c r="R19" i="3"/>
  <c r="Q19" i="3"/>
  <c r="P19" i="3"/>
  <c r="O19" i="3"/>
  <c r="N19" i="3"/>
  <c r="M19" i="3"/>
  <c r="L19" i="3"/>
  <c r="K19" i="3"/>
  <c r="H19" i="3"/>
  <c r="Y17" i="1"/>
  <c r="X17" i="1"/>
  <c r="W17" i="1"/>
  <c r="V17" i="1"/>
  <c r="U17" i="1"/>
  <c r="AA17" i="1"/>
  <c r="T17" i="1"/>
  <c r="S17" i="1"/>
  <c r="R17" i="1"/>
  <c r="Q17" i="1"/>
  <c r="P17" i="1"/>
  <c r="N17" i="1"/>
  <c r="M17" i="1"/>
  <c r="W23" i="3" l="1"/>
  <c r="AB23" i="1"/>
  <c r="CR18" i="4129"/>
  <c r="V18" i="3"/>
  <c r="U18" i="3"/>
  <c r="S18" i="3"/>
  <c r="R18" i="3"/>
  <c r="Q18" i="3"/>
  <c r="P18" i="3"/>
  <c r="O18" i="3"/>
  <c r="N18" i="3"/>
  <c r="M18" i="3"/>
  <c r="L18" i="3"/>
  <c r="K18" i="3"/>
  <c r="I18" i="3"/>
  <c r="H18" i="3"/>
  <c r="AA16" i="1" l="1"/>
  <c r="Y16" i="1"/>
  <c r="X16" i="1"/>
  <c r="W16" i="1"/>
  <c r="V16" i="1"/>
  <c r="U16" i="1"/>
  <c r="M16" i="1"/>
  <c r="N16" i="1"/>
  <c r="P16" i="1"/>
  <c r="Q16" i="1"/>
  <c r="R16" i="1"/>
  <c r="S16" i="1"/>
  <c r="T16" i="1"/>
  <c r="AA15" i="1" l="1"/>
  <c r="Y15" i="1" l="1"/>
  <c r="X15" i="1"/>
  <c r="W15" i="1"/>
  <c r="V15" i="1"/>
  <c r="U15" i="1"/>
  <c r="V17" i="3" l="1"/>
  <c r="U17" i="3"/>
  <c r="S17" i="3"/>
  <c r="R17" i="3"/>
  <c r="Q17" i="3"/>
  <c r="P17" i="3"/>
  <c r="O17" i="3"/>
  <c r="N17" i="3"/>
  <c r="M17" i="3"/>
  <c r="L17" i="3"/>
  <c r="K17" i="3"/>
  <c r="I17" i="3"/>
  <c r="H17" i="3"/>
  <c r="R16" i="3" l="1"/>
  <c r="S16" i="3"/>
  <c r="S23" i="3" s="1"/>
  <c r="U16" i="3"/>
  <c r="Q16" i="3"/>
  <c r="P16" i="3"/>
  <c r="V16" i="3"/>
  <c r="O16" i="3"/>
  <c r="N16" i="3"/>
  <c r="M16" i="3"/>
  <c r="L16" i="3"/>
  <c r="K16" i="3"/>
  <c r="I16" i="3"/>
  <c r="H16" i="3"/>
  <c r="Y14" i="1" l="1"/>
  <c r="X14" i="1"/>
  <c r="W14" i="1"/>
  <c r="V14" i="1"/>
  <c r="U14" i="1"/>
  <c r="AA14" i="1"/>
  <c r="T14" i="1"/>
  <c r="S14" i="1"/>
  <c r="R14" i="1"/>
  <c r="Q14" i="1"/>
  <c r="P14" i="1"/>
  <c r="N14" i="1"/>
  <c r="M14" i="1"/>
  <c r="CM13" i="4129" l="1"/>
  <c r="CP12" i="4129"/>
  <c r="CQ12" i="4129"/>
  <c r="B309" i="4128" l="1"/>
  <c r="AA13" i="1" s="1"/>
  <c r="Y13" i="1" l="1"/>
  <c r="X13" i="1"/>
  <c r="W13" i="1"/>
  <c r="V13" i="1"/>
  <c r="U13" i="1"/>
  <c r="T13" i="1"/>
  <c r="S13" i="1"/>
  <c r="R13" i="1"/>
  <c r="Q13" i="1"/>
  <c r="P13" i="1"/>
  <c r="N13" i="1"/>
  <c r="M13" i="1"/>
  <c r="AA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V7" i="3"/>
  <c r="V23" i="3" s="1"/>
  <c r="AA7" i="1"/>
  <c r="AA23" i="1" s="1"/>
  <c r="C291" i="4128" l="1"/>
  <c r="C290" i="1460" l="1"/>
  <c r="U7" i="3" l="1"/>
  <c r="U23" i="3" s="1"/>
  <c r="Z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R7" i="3"/>
  <c r="R23" i="3" s="1"/>
  <c r="Q7" i="3"/>
  <c r="Q23" i="3" s="1"/>
  <c r="P7" i="3"/>
  <c r="P23" i="3" s="1"/>
  <c r="O7" i="3"/>
  <c r="O13" i="3"/>
  <c r="T7" i="3"/>
  <c r="T23" i="3" s="1"/>
  <c r="X7" i="1"/>
  <c r="X8" i="1"/>
  <c r="W7" i="1"/>
  <c r="W8" i="1"/>
  <c r="V7" i="1"/>
  <c r="V8" i="1"/>
  <c r="U7" i="1"/>
  <c r="U8" i="1"/>
  <c r="T7" i="1"/>
  <c r="T8" i="1"/>
  <c r="Y8" i="1"/>
  <c r="Y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K7" i="3"/>
  <c r="L7" i="3"/>
  <c r="M7" i="3"/>
  <c r="N7" i="3"/>
  <c r="N13" i="3"/>
  <c r="H13" i="3"/>
  <c r="L13" i="3"/>
  <c r="M13" i="3"/>
  <c r="K13" i="3"/>
  <c r="I13" i="3"/>
  <c r="B23" i="3"/>
  <c r="C23" i="3"/>
  <c r="D23" i="3"/>
  <c r="E23" i="3"/>
  <c r="F23" i="3"/>
  <c r="G23" i="3"/>
  <c r="N7" i="1"/>
  <c r="N8" i="1"/>
  <c r="P7" i="1"/>
  <c r="Q7" i="1"/>
  <c r="R7" i="1"/>
  <c r="S7" i="1"/>
  <c r="M8" i="1"/>
  <c r="P8" i="1"/>
  <c r="Q8" i="1"/>
  <c r="R8" i="1"/>
  <c r="S8" i="1"/>
  <c r="G23" i="1"/>
  <c r="H23" i="1"/>
  <c r="I23" i="1"/>
  <c r="J23" i="1"/>
  <c r="K23" i="1"/>
  <c r="L23" i="1"/>
  <c r="D87" i="1460"/>
  <c r="D99" i="1460"/>
  <c r="B135" i="1460"/>
  <c r="C89" i="4128"/>
  <c r="B136" i="4128"/>
  <c r="Y23" i="1" l="1"/>
  <c r="W23" i="1"/>
  <c r="X23" i="1"/>
  <c r="U23" i="1"/>
  <c r="Z23" i="1"/>
  <c r="V23" i="1"/>
  <c r="CO18" i="4129"/>
  <c r="H9" i="3"/>
  <c r="H11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O23" i="3"/>
  <c r="L23" i="3"/>
  <c r="M23" i="3"/>
  <c r="K23" i="3"/>
  <c r="N23" i="3"/>
  <c r="I23" i="3"/>
  <c r="P23" i="1"/>
  <c r="N23" i="1"/>
  <c r="S23" i="1"/>
  <c r="R23" i="1"/>
  <c r="M23" i="1"/>
  <c r="Q23" i="1"/>
  <c r="T23" i="1"/>
  <c r="V27" i="1" l="1"/>
  <c r="H23" i="3"/>
  <c r="X11" i="3" l="1"/>
  <c r="X23" i="3" s="1"/>
</calcChain>
</file>

<file path=xl/sharedStrings.xml><?xml version="1.0" encoding="utf-8"?>
<sst xmlns="http://schemas.openxmlformats.org/spreadsheetml/2006/main" count="75" uniqueCount="43">
  <si>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</si>
  <si>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</si>
  <si>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</si>
  <si>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</si>
  <si>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</si>
  <si>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</si>
  <si>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</si>
  <si>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</si>
  <si>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</si>
  <si>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</si>
  <si>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</si>
  <si>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</si>
  <si>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</si>
  <si>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</si>
  <si>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</si>
  <si>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</si>
  <si>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</si>
  <si>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</si>
  <si>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</si>
  <si>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</si>
  <si>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</si>
  <si>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</si>
  <si>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</si>
  <si>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</si>
  <si>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</si>
  <si>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</si>
  <si>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</si>
  <si>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</si>
  <si>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</si>
  <si>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</si>
  <si>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</si>
  <si>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</si>
  <si>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</si>
  <si>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</si>
  <si>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</si>
  <si>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</si>
  <si>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</si>
  <si>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</si>
  <si>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2026</t>
  </si>
  <si>
    <t>2025 VS 2026</t>
  </si>
  <si>
    <t>SUBTOTAL</t>
  </si>
  <si>
    <t>2026 VS 2025</t>
  </si>
  <si>
    <t>ENCASETAMIENTO POLLITO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</si>
</sst>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3" fontId="7" fillId="3" borderId="29" xfId="2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right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datospollito!$A$174:$A$378</c:f>
              <c:numCache>
                <c:formatCode>mmm\-yy</c:formatCode>
                <c:ptCount val="205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4">
                  <c:v>42736</c:v>
                </c:pt>
                <c:pt idx="95">
                  <c:v>42767</c:v>
                </c:pt>
                <c:pt idx="96">
                  <c:v>42795</c:v>
                </c:pt>
                <c:pt idx="97">
                  <c:v>42826</c:v>
                </c:pt>
                <c:pt idx="98">
                  <c:v>42856</c:v>
                </c:pt>
                <c:pt idx="99">
                  <c:v>42887</c:v>
                </c:pt>
                <c:pt idx="100">
                  <c:v>42917</c:v>
                </c:pt>
                <c:pt idx="101">
                  <c:v>42948</c:v>
                </c:pt>
                <c:pt idx="102">
                  <c:v>42979</c:v>
                </c:pt>
                <c:pt idx="103">
                  <c:v>43009</c:v>
                </c:pt>
                <c:pt idx="104">
                  <c:v>43040</c:v>
                </c:pt>
                <c:pt idx="105">
                  <c:v>43070</c:v>
                </c:pt>
                <c:pt idx="106">
                  <c:v>43101</c:v>
                </c:pt>
                <c:pt idx="107">
                  <c:v>43132</c:v>
                </c:pt>
                <c:pt idx="108">
                  <c:v>43160</c:v>
                </c:pt>
                <c:pt idx="109">
                  <c:v>43191</c:v>
                </c:pt>
                <c:pt idx="110">
                  <c:v>43221</c:v>
                </c:pt>
                <c:pt idx="111">
                  <c:v>43252</c:v>
                </c:pt>
                <c:pt idx="112">
                  <c:v>43282</c:v>
                </c:pt>
                <c:pt idx="113">
                  <c:v>43313</c:v>
                </c:pt>
                <c:pt idx="114">
                  <c:v>43344</c:v>
                </c:pt>
                <c:pt idx="115">
                  <c:v>43374</c:v>
                </c:pt>
                <c:pt idx="116">
                  <c:v>39753</c:v>
                </c:pt>
                <c:pt idx="117">
                  <c:v>43435</c:v>
                </c:pt>
                <c:pt idx="118">
                  <c:v>43466</c:v>
                </c:pt>
                <c:pt idx="119">
                  <c:v>43497</c:v>
                </c:pt>
                <c:pt idx="120">
                  <c:v>43525</c:v>
                </c:pt>
                <c:pt idx="121">
                  <c:v>43556</c:v>
                </c:pt>
                <c:pt idx="122">
                  <c:v>43586</c:v>
                </c:pt>
                <c:pt idx="123">
                  <c:v>43617</c:v>
                </c:pt>
                <c:pt idx="124">
                  <c:v>43647</c:v>
                </c:pt>
                <c:pt idx="125">
                  <c:v>43678</c:v>
                </c:pt>
                <c:pt idx="126">
                  <c:v>43709</c:v>
                </c:pt>
                <c:pt idx="127">
                  <c:v>43739</c:v>
                </c:pt>
                <c:pt idx="128">
                  <c:v>43770</c:v>
                </c:pt>
                <c:pt idx="129">
                  <c:v>43800</c:v>
                </c:pt>
                <c:pt idx="130">
                  <c:v>43831</c:v>
                </c:pt>
                <c:pt idx="131">
                  <c:v>43862</c:v>
                </c:pt>
                <c:pt idx="132">
                  <c:v>43891</c:v>
                </c:pt>
                <c:pt idx="133">
                  <c:v>43922</c:v>
                </c:pt>
                <c:pt idx="134">
                  <c:v>43952</c:v>
                </c:pt>
                <c:pt idx="135">
                  <c:v>43983</c:v>
                </c:pt>
                <c:pt idx="136">
                  <c:v>44013</c:v>
                </c:pt>
                <c:pt idx="137">
                  <c:v>44044</c:v>
                </c:pt>
                <c:pt idx="138">
                  <c:v>44075</c:v>
                </c:pt>
                <c:pt idx="139">
                  <c:v>44105</c:v>
                </c:pt>
                <c:pt idx="140">
                  <c:v>44136</c:v>
                </c:pt>
                <c:pt idx="141">
                  <c:v>44166</c:v>
                </c:pt>
                <c:pt idx="142">
                  <c:v>44197</c:v>
                </c:pt>
                <c:pt idx="143">
                  <c:v>44228</c:v>
                </c:pt>
                <c:pt idx="144">
                  <c:v>44256</c:v>
                </c:pt>
                <c:pt idx="145">
                  <c:v>44287</c:v>
                </c:pt>
                <c:pt idx="146">
                  <c:v>44317</c:v>
                </c:pt>
                <c:pt idx="147">
                  <c:v>44348</c:v>
                </c:pt>
                <c:pt idx="148">
                  <c:v>44378</c:v>
                </c:pt>
                <c:pt idx="149">
                  <c:v>44409</c:v>
                </c:pt>
                <c:pt idx="150">
                  <c:v>44440</c:v>
                </c:pt>
                <c:pt idx="151">
                  <c:v>44470</c:v>
                </c:pt>
                <c:pt idx="152">
                  <c:v>44501</c:v>
                </c:pt>
                <c:pt idx="153">
                  <c:v>44531</c:v>
                </c:pt>
                <c:pt idx="154">
                  <c:v>44562</c:v>
                </c:pt>
                <c:pt idx="155">
                  <c:v>44593</c:v>
                </c:pt>
                <c:pt idx="156">
                  <c:v>44621</c:v>
                </c:pt>
                <c:pt idx="157">
                  <c:v>44652</c:v>
                </c:pt>
                <c:pt idx="158">
                  <c:v>44682</c:v>
                </c:pt>
                <c:pt idx="159">
                  <c:v>44713</c:v>
                </c:pt>
                <c:pt idx="160">
                  <c:v>44743</c:v>
                </c:pt>
                <c:pt idx="161">
                  <c:v>44774</c:v>
                </c:pt>
                <c:pt idx="162">
                  <c:v>44805</c:v>
                </c:pt>
                <c:pt idx="163">
                  <c:v>44835</c:v>
                </c:pt>
                <c:pt idx="164">
                  <c:v>44866</c:v>
                </c:pt>
                <c:pt idx="165">
                  <c:v>44896</c:v>
                </c:pt>
                <c:pt idx="166">
                  <c:v>44927</c:v>
                </c:pt>
                <c:pt idx="167">
                  <c:v>44958</c:v>
                </c:pt>
                <c:pt idx="168">
                  <c:v>44986</c:v>
                </c:pt>
                <c:pt idx="169">
                  <c:v>45017</c:v>
                </c:pt>
                <c:pt idx="170">
                  <c:v>45047</c:v>
                </c:pt>
                <c:pt idx="171">
                  <c:v>45078</c:v>
                </c:pt>
                <c:pt idx="172">
                  <c:v>45108</c:v>
                </c:pt>
                <c:pt idx="173">
                  <c:v>45139</c:v>
                </c:pt>
                <c:pt idx="174">
                  <c:v>45170</c:v>
                </c:pt>
                <c:pt idx="175">
                  <c:v>45200</c:v>
                </c:pt>
                <c:pt idx="176">
                  <c:v>45231</c:v>
                </c:pt>
                <c:pt idx="177">
                  <c:v>45261</c:v>
                </c:pt>
                <c:pt idx="178">
                  <c:v>45292</c:v>
                </c:pt>
                <c:pt idx="179">
                  <c:v>45323</c:v>
                </c:pt>
                <c:pt idx="180">
                  <c:v>45352</c:v>
                </c:pt>
                <c:pt idx="181">
                  <c:v>45383</c:v>
                </c:pt>
                <c:pt idx="182">
                  <c:v>45413</c:v>
                </c:pt>
                <c:pt idx="183">
                  <c:v>45444</c:v>
                </c:pt>
                <c:pt idx="184">
                  <c:v>45474</c:v>
                </c:pt>
                <c:pt idx="185">
                  <c:v>45505</c:v>
                </c:pt>
                <c:pt idx="186">
                  <c:v>45536</c:v>
                </c:pt>
                <c:pt idx="187">
                  <c:v>45566</c:v>
                </c:pt>
                <c:pt idx="188">
                  <c:v>45597</c:v>
                </c:pt>
                <c:pt idx="189">
                  <c:v>45627</c:v>
                </c:pt>
                <c:pt idx="190">
                  <c:v>45658</c:v>
                </c:pt>
                <c:pt idx="191">
                  <c:v>45689</c:v>
                </c:pt>
                <c:pt idx="192">
                  <c:v>45717</c:v>
                </c:pt>
                <c:pt idx="193">
                  <c:v>45748</c:v>
                </c:pt>
                <c:pt idx="194">
                  <c:v>45778</c:v>
                </c:pt>
                <c:pt idx="195">
                  <c:v>45809</c:v>
                </c:pt>
                <c:pt idx="196">
                  <c:v>45839</c:v>
                </c:pt>
                <c:pt idx="197">
                  <c:v>45870</c:v>
                </c:pt>
                <c:pt idx="198">
                  <c:v>45901</c:v>
                </c:pt>
                <c:pt idx="199">
                  <c:v>45931</c:v>
                </c:pt>
                <c:pt idx="200">
                  <c:v>45962</c:v>
                </c:pt>
                <c:pt idx="201">
                  <c:v>45992</c:v>
                </c:pt>
                <c:pt idx="202">
                  <c:v>46023</c:v>
                </c:pt>
                <c:pt idx="203">
                  <c:v>46054</c:v>
                </c:pt>
                <c:pt idx="204">
                  <c:v>46082</c:v>
                </c:pt>
              </c:numCache>
            </c:numRef>
          </c:cat>
          <c:val>
            <c:numRef>
              <c:f>datospollito!$B$174:$B$378</c:f>
              <c:numCache>
                <c:formatCode>#,##0</c:formatCode>
                <c:ptCount val="205"/>
                <c:pt idx="0">
                  <c:v>49373806</c:v>
                </c:pt>
                <c:pt idx="1">
                  <c:v>45918779</c:v>
                </c:pt>
                <c:pt idx="2">
                  <c:v>45617899</c:v>
                </c:pt>
                <c:pt idx="3">
                  <c:v>48136721</c:v>
                </c:pt>
                <c:pt idx="4">
                  <c:v>50524999</c:v>
                </c:pt>
                <c:pt idx="5">
                  <c:v>48306843</c:v>
                </c:pt>
                <c:pt idx="6">
                  <c:v>50175420</c:v>
                </c:pt>
                <c:pt idx="7">
                  <c:v>54763582</c:v>
                </c:pt>
                <c:pt idx="8">
                  <c:v>50751770</c:v>
                </c:pt>
                <c:pt idx="9">
                  <c:v>49464304</c:v>
                </c:pt>
                <c:pt idx="10">
                  <c:v>49346644</c:v>
                </c:pt>
                <c:pt idx="11">
                  <c:v>44547011</c:v>
                </c:pt>
                <c:pt idx="12">
                  <c:v>51137826</c:v>
                </c:pt>
                <c:pt idx="13">
                  <c:v>49379768</c:v>
                </c:pt>
                <c:pt idx="14">
                  <c:v>50094126</c:v>
                </c:pt>
                <c:pt idx="15">
                  <c:v>49380667</c:v>
                </c:pt>
                <c:pt idx="16">
                  <c:v>52817455</c:v>
                </c:pt>
                <c:pt idx="17">
                  <c:v>53422661</c:v>
                </c:pt>
                <c:pt idx="18">
                  <c:v>52689391</c:v>
                </c:pt>
                <c:pt idx="19">
                  <c:v>53660963</c:v>
                </c:pt>
                <c:pt idx="20">
                  <c:v>53324339</c:v>
                </c:pt>
                <c:pt idx="21">
                  <c:v>50084163</c:v>
                </c:pt>
                <c:pt idx="22">
                  <c:v>49595883</c:v>
                </c:pt>
                <c:pt idx="23">
                  <c:v>47651144</c:v>
                </c:pt>
                <c:pt idx="24">
                  <c:v>54557711</c:v>
                </c:pt>
                <c:pt idx="25">
                  <c:v>49698250</c:v>
                </c:pt>
                <c:pt idx="26">
                  <c:v>52456294</c:v>
                </c:pt>
                <c:pt idx="27">
                  <c:v>49370207</c:v>
                </c:pt>
                <c:pt idx="28">
                  <c:v>47271435</c:v>
                </c:pt>
                <c:pt idx="29">
                  <c:v>52219038</c:v>
                </c:pt>
                <c:pt idx="30">
                  <c:v>53487990</c:v>
                </c:pt>
                <c:pt idx="31">
                  <c:v>54373122</c:v>
                </c:pt>
                <c:pt idx="32">
                  <c:v>51682521</c:v>
                </c:pt>
                <c:pt idx="33">
                  <c:v>52613005</c:v>
                </c:pt>
                <c:pt idx="34">
                  <c:v>54218305</c:v>
                </c:pt>
                <c:pt idx="35">
                  <c:v>48801781</c:v>
                </c:pt>
                <c:pt idx="36">
                  <c:v>54302961</c:v>
                </c:pt>
                <c:pt idx="37">
                  <c:v>52635106</c:v>
                </c:pt>
                <c:pt idx="38">
                  <c:v>51788697</c:v>
                </c:pt>
                <c:pt idx="39">
                  <c:v>47610120</c:v>
                </c:pt>
                <c:pt idx="40">
                  <c:v>53574969</c:v>
                </c:pt>
                <c:pt idx="41">
                  <c:v>55245028</c:v>
                </c:pt>
                <c:pt idx="42">
                  <c:v>50961252</c:v>
                </c:pt>
                <c:pt idx="43">
                  <c:v>57751522</c:v>
                </c:pt>
                <c:pt idx="44">
                  <c:v>56278766</c:v>
                </c:pt>
                <c:pt idx="45">
                  <c:v>50230376</c:v>
                </c:pt>
                <c:pt idx="46">
                  <c:v>53646541.800000004</c:v>
                </c:pt>
                <c:pt idx="47">
                  <c:v>48458245.859999999</c:v>
                </c:pt>
                <c:pt idx="48">
                  <c:v>49394261.539999992</c:v>
                </c:pt>
                <c:pt idx="49">
                  <c:v>53452115.719999999</c:v>
                </c:pt>
                <c:pt idx="50">
                  <c:v>56227240.739999995</c:v>
                </c:pt>
                <c:pt idx="51">
                  <c:v>51588986.359999999</c:v>
                </c:pt>
                <c:pt idx="52">
                  <c:v>58277134.579999998</c:v>
                </c:pt>
                <c:pt idx="53">
                  <c:v>57702967.940000005</c:v>
                </c:pt>
                <c:pt idx="54">
                  <c:v>55524511.799999997</c:v>
                </c:pt>
                <c:pt idx="55">
                  <c:v>60064075.299999997</c:v>
                </c:pt>
                <c:pt idx="56">
                  <c:v>55590887.5</c:v>
                </c:pt>
                <c:pt idx="57">
                  <c:v>53509140.600000001</c:v>
                </c:pt>
                <c:pt idx="58">
                  <c:v>57563589.399999999</c:v>
                </c:pt>
                <c:pt idx="59">
                  <c:v>50225848.131034493</c:v>
                </c:pt>
                <c:pt idx="60">
                  <c:v>56005396</c:v>
                </c:pt>
                <c:pt idx="61">
                  <c:v>55756367.539999999</c:v>
                </c:pt>
                <c:pt idx="62">
                  <c:v>58387712.416551717</c:v>
                </c:pt>
                <c:pt idx="63">
                  <c:v>55834895.931034476</c:v>
                </c:pt>
                <c:pt idx="64">
                  <c:v>61405879.600000009</c:v>
                </c:pt>
                <c:pt idx="65">
                  <c:v>58578538.965517238</c:v>
                </c:pt>
                <c:pt idx="66">
                  <c:v>63730282.859605916</c:v>
                </c:pt>
                <c:pt idx="67">
                  <c:v>64994876.06000001</c:v>
                </c:pt>
                <c:pt idx="68">
                  <c:v>58782223.017368555</c:v>
                </c:pt>
                <c:pt idx="69">
                  <c:v>59259597</c:v>
                </c:pt>
                <c:pt idx="70">
                  <c:v>61379299</c:v>
                </c:pt>
                <c:pt idx="71">
                  <c:v>56369504</c:v>
                </c:pt>
                <c:pt idx="72">
                  <c:v>62954881.080000006</c:v>
                </c:pt>
                <c:pt idx="73">
                  <c:v>60751608</c:v>
                </c:pt>
                <c:pt idx="74">
                  <c:v>56447289.004761904</c:v>
                </c:pt>
                <c:pt idx="75">
                  <c:v>58518994.640190482</c:v>
                </c:pt>
                <c:pt idx="76">
                  <c:v>61628688</c:v>
                </c:pt>
                <c:pt idx="77">
                  <c:v>60566946</c:v>
                </c:pt>
                <c:pt idx="78">
                  <c:v>61440037.642857112</c:v>
                </c:pt>
                <c:pt idx="79">
                  <c:v>65523118.980000004</c:v>
                </c:pt>
                <c:pt idx="80">
                  <c:v>63858658.220000006</c:v>
                </c:pt>
                <c:pt idx="81">
                  <c:v>63163250</c:v>
                </c:pt>
                <c:pt idx="82">
                  <c:v>60315052</c:v>
                </c:pt>
                <c:pt idx="83">
                  <c:v>59436426</c:v>
                </c:pt>
                <c:pt idx="84">
                  <c:v>63355356</c:v>
                </c:pt>
                <c:pt idx="85">
                  <c:v>59880272</c:v>
                </c:pt>
                <c:pt idx="86">
                  <c:v>62434164</c:v>
                </c:pt>
                <c:pt idx="87">
                  <c:v>60430981</c:v>
                </c:pt>
                <c:pt idx="88">
                  <c:v>60201072</c:v>
                </c:pt>
                <c:pt idx="89">
                  <c:v>67099840</c:v>
                </c:pt>
                <c:pt idx="90">
                  <c:v>66427475</c:v>
                </c:pt>
                <c:pt idx="91">
                  <c:v>66131522.700000003</c:v>
                </c:pt>
                <c:pt idx="92">
                  <c:v>67019259</c:v>
                </c:pt>
                <c:pt idx="93">
                  <c:v>63924140</c:v>
                </c:pt>
                <c:pt idx="94">
                  <c:v>64602065</c:v>
                </c:pt>
                <c:pt idx="95">
                  <c:v>57949218</c:v>
                </c:pt>
                <c:pt idx="96">
                  <c:v>62763049</c:v>
                </c:pt>
                <c:pt idx="97">
                  <c:v>59529411</c:v>
                </c:pt>
                <c:pt idx="98">
                  <c:v>64032640</c:v>
                </c:pt>
                <c:pt idx="99">
                  <c:v>64309809</c:v>
                </c:pt>
                <c:pt idx="100">
                  <c:v>62857572</c:v>
                </c:pt>
                <c:pt idx="101">
                  <c:v>69764645</c:v>
                </c:pt>
                <c:pt idx="102">
                  <c:v>64728174</c:v>
                </c:pt>
                <c:pt idx="103">
                  <c:v>70500956</c:v>
                </c:pt>
                <c:pt idx="104">
                  <c:v>66182632</c:v>
                </c:pt>
                <c:pt idx="105">
                  <c:v>60222164</c:v>
                </c:pt>
                <c:pt idx="106">
                  <c:v>65257767</c:v>
                </c:pt>
                <c:pt idx="107">
                  <c:v>60397470</c:v>
                </c:pt>
                <c:pt idx="108">
                  <c:v>68793201</c:v>
                </c:pt>
                <c:pt idx="109">
                  <c:v>67277106</c:v>
                </c:pt>
                <c:pt idx="110">
                  <c:v>71280757</c:v>
                </c:pt>
                <c:pt idx="111">
                  <c:v>66249960</c:v>
                </c:pt>
                <c:pt idx="112">
                  <c:v>69519380</c:v>
                </c:pt>
                <c:pt idx="113">
                  <c:v>71637441</c:v>
                </c:pt>
                <c:pt idx="114">
                  <c:v>63693133</c:v>
                </c:pt>
                <c:pt idx="115">
                  <c:v>71838535</c:v>
                </c:pt>
                <c:pt idx="116">
                  <c:v>68674397</c:v>
                </c:pt>
                <c:pt idx="117">
                  <c:v>64913250</c:v>
                </c:pt>
                <c:pt idx="118">
                  <c:v>68121050</c:v>
                </c:pt>
                <c:pt idx="119">
                  <c:v>61992479</c:v>
                </c:pt>
                <c:pt idx="120">
                  <c:v>66455040</c:v>
                </c:pt>
                <c:pt idx="121">
                  <c:v>70829809</c:v>
                </c:pt>
                <c:pt idx="122">
                  <c:v>73371394</c:v>
                </c:pt>
                <c:pt idx="123">
                  <c:v>66336808</c:v>
                </c:pt>
                <c:pt idx="124">
                  <c:v>70356595</c:v>
                </c:pt>
                <c:pt idx="125">
                  <c:v>75120121.413061544</c:v>
                </c:pt>
                <c:pt idx="126">
                  <c:v>68859641</c:v>
                </c:pt>
                <c:pt idx="127">
                  <c:v>78510166</c:v>
                </c:pt>
                <c:pt idx="128">
                  <c:v>71386199.222448885</c:v>
                </c:pt>
                <c:pt idx="129">
                  <c:v>70664206</c:v>
                </c:pt>
                <c:pt idx="130">
                  <c:v>73562888</c:v>
                </c:pt>
                <c:pt idx="131">
                  <c:v>65151532</c:v>
                </c:pt>
                <c:pt idx="132">
                  <c:v>68425009</c:v>
                </c:pt>
                <c:pt idx="133">
                  <c:v>51700998</c:v>
                </c:pt>
                <c:pt idx="134">
                  <c:v>49907000</c:v>
                </c:pt>
                <c:pt idx="135">
                  <c:v>62715400</c:v>
                </c:pt>
                <c:pt idx="136">
                  <c:v>71248323</c:v>
                </c:pt>
                <c:pt idx="137">
                  <c:v>70922275</c:v>
                </c:pt>
                <c:pt idx="138">
                  <c:v>71152569.655976683</c:v>
                </c:pt>
                <c:pt idx="139">
                  <c:v>74531194</c:v>
                </c:pt>
                <c:pt idx="140">
                  <c:v>68043264</c:v>
                </c:pt>
                <c:pt idx="141">
                  <c:v>66082593</c:v>
                </c:pt>
                <c:pt idx="142">
                  <c:v>67177991</c:v>
                </c:pt>
                <c:pt idx="143">
                  <c:v>63691276</c:v>
                </c:pt>
                <c:pt idx="144">
                  <c:v>75958776</c:v>
                </c:pt>
                <c:pt idx="145">
                  <c:v>72385209</c:v>
                </c:pt>
                <c:pt idx="146">
                  <c:v>60846094</c:v>
                </c:pt>
                <c:pt idx="147">
                  <c:v>65832403</c:v>
                </c:pt>
                <c:pt idx="148">
                  <c:v>72504945</c:v>
                </c:pt>
                <c:pt idx="149">
                  <c:v>75886423.267080575</c:v>
                </c:pt>
                <c:pt idx="150">
                  <c:v>73806860</c:v>
                </c:pt>
                <c:pt idx="151">
                  <c:v>75653586</c:v>
                </c:pt>
                <c:pt idx="152">
                  <c:v>76920167</c:v>
                </c:pt>
                <c:pt idx="153">
                  <c:v>73135987</c:v>
                </c:pt>
                <c:pt idx="154">
                  <c:v>73814052</c:v>
                </c:pt>
                <c:pt idx="155">
                  <c:v>68281496</c:v>
                </c:pt>
                <c:pt idx="156">
                  <c:v>76315153</c:v>
                </c:pt>
                <c:pt idx="157">
                  <c:v>74444922</c:v>
                </c:pt>
                <c:pt idx="158">
                  <c:v>76724748</c:v>
                </c:pt>
                <c:pt idx="159">
                  <c:v>73988602</c:v>
                </c:pt>
                <c:pt idx="160">
                  <c:v>74763964</c:v>
                </c:pt>
                <c:pt idx="161">
                  <c:v>79426614</c:v>
                </c:pt>
                <c:pt idx="162">
                  <c:v>79859780</c:v>
                </c:pt>
                <c:pt idx="163">
                  <c:v>79011016</c:v>
                </c:pt>
                <c:pt idx="164">
                  <c:v>77439680</c:v>
                </c:pt>
                <c:pt idx="165">
                  <c:v>75664394</c:v>
                </c:pt>
                <c:pt idx="166">
                  <c:v>77780694</c:v>
                </c:pt>
                <c:pt idx="167">
                  <c:v>67768356</c:v>
                </c:pt>
                <c:pt idx="168">
                  <c:v>75103872</c:v>
                </c:pt>
                <c:pt idx="169">
                  <c:v>66963648</c:v>
                </c:pt>
                <c:pt idx="170">
                  <c:v>73397077</c:v>
                </c:pt>
                <c:pt idx="171">
                  <c:v>76035025</c:v>
                </c:pt>
                <c:pt idx="172">
                  <c:v>75723283</c:v>
                </c:pt>
                <c:pt idx="173">
                  <c:v>81311122</c:v>
                </c:pt>
                <c:pt idx="174">
                  <c:v>77119645</c:v>
                </c:pt>
                <c:pt idx="175">
                  <c:v>81726509</c:v>
                </c:pt>
                <c:pt idx="176">
                  <c:v>76813697</c:v>
                </c:pt>
                <c:pt idx="177">
                  <c:v>71740785</c:v>
                </c:pt>
                <c:pt idx="178">
                  <c:v>76570535</c:v>
                </c:pt>
                <c:pt idx="179">
                  <c:v>71155094</c:v>
                </c:pt>
                <c:pt idx="180">
                  <c:v>73537564</c:v>
                </c:pt>
                <c:pt idx="181">
                  <c:v>76996233</c:v>
                </c:pt>
                <c:pt idx="182">
                  <c:v>78696556</c:v>
                </c:pt>
                <c:pt idx="183">
                  <c:v>72097334</c:v>
                </c:pt>
                <c:pt idx="184">
                  <c:v>77151480</c:v>
                </c:pt>
                <c:pt idx="185">
                  <c:v>78028631</c:v>
                </c:pt>
                <c:pt idx="186">
                  <c:v>74706219</c:v>
                </c:pt>
                <c:pt idx="187">
                  <c:v>80406617</c:v>
                </c:pt>
                <c:pt idx="188">
                  <c:v>76793286</c:v>
                </c:pt>
                <c:pt idx="189">
                  <c:v>75402893</c:v>
                </c:pt>
                <c:pt idx="190">
                  <c:v>81468535</c:v>
                </c:pt>
                <c:pt idx="191">
                  <c:v>73456151</c:v>
                </c:pt>
                <c:pt idx="192">
                  <c:v>77721409</c:v>
                </c:pt>
                <c:pt idx="193">
                  <c:v>79950674.520000011</c:v>
                </c:pt>
                <c:pt idx="194">
                  <c:v>81060165.613199994</c:v>
                </c:pt>
                <c:pt idx="195">
                  <c:v>76063317</c:v>
                </c:pt>
                <c:pt idx="196">
                  <c:v>82034723</c:v>
                </c:pt>
                <c:pt idx="197">
                  <c:v>79901057.202399999</c:v>
                </c:pt>
                <c:pt idx="198">
                  <c:v>83531101.04079999</c:v>
                </c:pt>
                <c:pt idx="199">
                  <c:v>87041058</c:v>
                </c:pt>
                <c:pt idx="200">
                  <c:v>80844846</c:v>
                </c:pt>
                <c:pt idx="201">
                  <c:v>80299750</c:v>
                </c:pt>
                <c:pt idx="202">
                  <c:v>87074702</c:v>
                </c:pt>
                <c:pt idx="203">
                  <c:v>74591006</c:v>
                </c:pt>
                <c:pt idx="204">
                  <c:v>83251887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6082"/>
          <c:min val="4492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(POLLITO!$T$7:$T$20,POLLITO!$T$21)</c15:sqref>
                  </c15:fullRef>
                </c:ext>
              </c:extLst>
              <c:f>(POLLITO!$T$7:$T$9,POLLITO!$T$11:$T$20,POLLITO!$T$21)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(POLLITO!$G$7:$G$9,POLLITO!$G$11:$G$21)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(POLLITO!$H$7:$H$9,POLLITO!$H$11:$H$21)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(POLLITO!$I$7:$I$9,POLLITO!$I$11:$I$21)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(POLLITO!$J$7:$J$9,POLLITO!$J$11:$J$21)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(POLLITO!$K$7:$K$9,POLLITO!$K$11:$K$21)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(POLLITO!$L$7:$L$9,POLLITO!$L$11:$L$21)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(POLLITO!$M$7:$M$9,POLLITO!$M$11:$M$21)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(POLLITO!$N$7:$N$9,POLLITO!$N$11:$N$21)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POLLITO!$P$7:$P$21</c15:sqref>
                  </c15:fullRef>
                </c:ext>
              </c:extLst>
              <c:f>(POLLITO!$P$7:$P$9,POLLITO!$P$11:$P$21)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POLLITO!$R$7:$R$21</c15:sqref>
                  </c15:fullRef>
                </c:ext>
              </c:extLst>
              <c:f>(POLLITO!$R$7:$R$9,POLLITO!$R$11:$R$21)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(POLLITO!$A$7:$A$9,POLLITO!$A$11:$A$20,POLLITO!$A$20:$A$21)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(POLLITO!$S$7:$S$9,POLLITO!$S$11:$S$20,POLLITO!$S$21)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(POLLITO!$U$7:$U$9,POLLITO!$U$11:$U$20,POLLITO!$U$20:$U$21)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(POLLITO!$V$7:$V$9,POLLITO!$V$11:$V$20,POLLITO!$V$20:$V$21)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(POLLITO!$W$7:$W$9,POLLITO!$W$11:$W$20,POLLITO!$W$20:$W$21)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(POLLITO!$X$7:$X$20,POLLITO!$X$20:$X$21)</c15:sqref>
                  </c15:fullRef>
                </c:ext>
              </c:extLst>
              <c:f>(POLLITO!$X$7:$X$9,POLLITO!$X$11:$X$20,POLLITO!$X$20:$X$21)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POLLITO!$Z$7:$Z$20</c15:sqref>
                  </c15:fullRef>
                </c:ext>
              </c:extLst>
              <c:f>(POLLITO!$Z$7:$Z$9,POLLITO!$Z$11:$Z$20)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(POLLITO!$AA$7:$AA$9,POLLITO!$AA$11:$AA$19)</c:f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(POLLITO!$AB$7:$AB$9,POLLITO!$AB$11:$AB$19)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(POLLITO!$AC$7:$AC$9,POLLITO!$AC$11:$AC$19)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(POLLITO!$AD$7:$AD$9,POLLITO!$AD$11:$AD$19)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(POLLITO!$AE$7:$AE$9,POLLITO!$AE$11:$AE$19)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POLLITO!$AF$7:$AF$19</c15:sqref>
                  </c15:fullRef>
                </c:ext>
              </c:extLst>
              <c:f>(POLLITO!$AF$7:$AF$9,POLLITO!$AF$11:$AF$19)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ser>
          <c:idx val="23"/>
          <c:order val="23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(POLLITO!$A$7:$A$9,POLLITO!$A$11:$A$19)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POLLITO!$AG$7:$AG$19</c15:sqref>
                  </c15:fullRef>
                </c:ext>
              </c:extLst>
              <c:f>(POLLITO!$AG$7:$AG$9,POLLITO!$AG$11:$AG$19)</c:f>
              <c:numCache>
                <c:formatCode>#,##0</c:formatCode>
                <c:ptCount val="12"/>
                <c:pt idx="0">
                  <c:v>87074702</c:v>
                </c:pt>
                <c:pt idx="1">
                  <c:v>74591006</c:v>
                </c:pt>
                <c:pt idx="2">
                  <c:v>83251887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ED2-A86D-4A5FB292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2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(POLLITA!$Y$7:$Y$11,POLLITA!$Y$13:$Y$19)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(POLLITA!$Z$7:$Z$11,POLLITA!$Z$13:$Z$19)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0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(POLLITA!$B$7:$B$11,POLLITA!$B$13:$B$21)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8"/>
          <c:order val="3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(POLLITA!$AA$7:$AA$11,POLLITA!$AA$13:$AA$19)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1"/>
          <c:order val="4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(POLLITA!$C$7:$C$11,POLLITA!$C$13:$C$21)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5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POLLITA!$V$7:$V$21</c15:sqref>
                  </c15:fullRef>
                </c:ext>
              </c:extLst>
              <c:f>(POLLITA!$V$7:$V$11,POLLITA!$V$13:$V$21)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6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(POLLITA!$D$7:$D$11,POLLITA!$D$13:$D$21)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7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(POLLITA!$E$7:$E$11,POLLITA!$E$13:$E$21)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8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(POLLITA!$F$7:$F$11,POLLITA!$F$13:$F$21)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(POLLITA!$G$7:$G$11,POLLITA!$G$13:$G$21)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6"/>
          <c:order val="1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(POLLITA!$H$7:$H$11,POLLITA!$H$13:$H$21)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1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(POLLITA!$I$7:$I$11,POLLITA!$I$13:$I$21)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2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(POLLITA!$K$7:$K$11,POLLITA!$K$13:$K$21)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3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(POLLITA!$L$7:$L$11,POLLITA!$L$13:$L$21)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4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POLLITA!$M$7:$M$21</c15:sqref>
                  </c15:fullRef>
                </c:ext>
              </c:extLst>
              <c:f>(POLLITA!$M$7:$M$11,POLLITA!$M$13:$M$21)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5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(POLLITA!$N$7:$N$11,POLLITA!$N$13:$N$20,POLLITA!$N$21)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6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(POLLITA!$O$7:$O$20,POLLITA!$O$21)</c15:sqref>
                  </c15:fullRef>
                </c:ext>
              </c:extLst>
              <c:f>(POLLITA!$O$7:$O$11,POLLITA!$O$13:$O$20,POLLITA!$O$21)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7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(POLLITA!$Q$7:$Q$11,POLLITA!$Q$13:$Q$20,POLLITA!$Q$21)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8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(POLLITA!$R$7:$R$11,POLLITA!$R$13:$R$20,POLLITA!$R$21)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9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(POLLITA!$S$7:$S$20,POLLITA!$S$21:$S$21)</c15:sqref>
                  </c15:fullRef>
                </c:ext>
              </c:extLst>
              <c:f>(POLLITA!$S$7:$S$11,POLLITA!$S$13:$S$20,POLLITA!$S$21)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20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(POLLITA!$W$7:$W$11,POLLITA!$W$13:$W$19)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21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(POLLITA!$A$7:$A$11,POLLITA!$A$13:$A$19)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SUBTOTAL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(POLLITA!$X$7:$X$11,POLLITA!$X$13:$X$19)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POLLITA!$AB$7:$AB$19</c15:sqref>
                  </c15:fullRef>
                </c:ext>
              </c:extLst>
              <c:f>(POLLITA!$AB$7:$AB$11,POLLITA!$AB$13:$AB$19)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  <c:pt idx="2">
                  <c:v>4103289</c:v>
                </c:pt>
                <c:pt idx="3">
                  <c:v>4676725</c:v>
                </c:pt>
                <c:pt idx="4">
                  <c:v>4641975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3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datospollita!$A$171:$A$379</c:f>
              <c:numCache>
                <c:formatCode>mmm\-yy</c:formatCode>
                <c:ptCount val="209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</c:numCache>
            </c:numRef>
          </c:cat>
          <c:val>
            <c:numRef>
              <c:f>datospollita!$B$171:$B$379</c:f>
              <c:numCache>
                <c:formatCode>#,##0</c:formatCode>
                <c:ptCount val="209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  <c:pt idx="206">
                  <c:v>4103289</c:v>
                </c:pt>
                <c:pt idx="207">
                  <c:v>4676725</c:v>
                </c:pt>
                <c:pt idx="208">
                  <c:v>4641975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143"/>
          <c:min val="4492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31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29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24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2026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33</xdr:col>
      <xdr:colOff>491638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8"/>
  <sheetViews>
    <sheetView topLeftCell="A355" workbookViewId="0">
      <selection activeCell="B379" sqref="B379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5"/>
      <c r="D280" s="116"/>
    </row>
    <row r="281" spans="1:4">
      <c r="A281" s="2">
        <v>43132</v>
      </c>
      <c r="B281" s="1">
        <v>60397470</v>
      </c>
      <c r="C281" s="115"/>
      <c r="D281" s="116"/>
    </row>
    <row r="282" spans="1:4">
      <c r="A282" s="2">
        <v>43160</v>
      </c>
      <c r="B282" s="1">
        <v>68793201</v>
      </c>
      <c r="C282" s="115"/>
      <c r="D282" s="116"/>
    </row>
    <row r="283" spans="1:4">
      <c r="A283" s="2">
        <v>43191</v>
      </c>
      <c r="B283" s="1">
        <v>67277106</v>
      </c>
      <c r="C283" s="115"/>
      <c r="D283" s="116"/>
    </row>
    <row r="284" spans="1:4">
      <c r="A284" s="2">
        <v>43221</v>
      </c>
      <c r="B284" s="1">
        <v>71280757</v>
      </c>
      <c r="C284" s="115"/>
      <c r="D284" s="116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0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  <row r="376" spans="1:2">
      <c r="A376" s="2">
        <v>46023</v>
      </c>
      <c r="B376" s="1">
        <v>87074702</v>
      </c>
    </row>
    <row r="377" spans="1:2">
      <c r="A377" s="2">
        <v>46054</v>
      </c>
      <c r="B377" s="1">
        <v>74591006</v>
      </c>
    </row>
    <row r="378" spans="1:2">
      <c r="A378" s="2">
        <v>46082</v>
      </c>
      <c r="B378" s="1">
        <v>83251887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9"/>
  <sheetViews>
    <sheetView topLeftCell="A356" workbookViewId="0">
      <selection activeCell="B380" sqref="B380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38">
        <v>2665040</v>
      </c>
    </row>
    <row r="126" spans="1:2">
      <c r="A126" s="2">
        <v>38443</v>
      </c>
      <c r="B126" s="138">
        <v>2358063</v>
      </c>
    </row>
    <row r="127" spans="1:2">
      <c r="A127" s="2">
        <v>38473</v>
      </c>
      <c r="B127" s="138">
        <v>2549571</v>
      </c>
    </row>
    <row r="128" spans="1:2">
      <c r="A128" s="2">
        <v>38504</v>
      </c>
      <c r="B128" s="138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7"/>
    </row>
    <row r="280" spans="1:4">
      <c r="A280" s="2">
        <v>43132</v>
      </c>
      <c r="B280" s="1">
        <v>3311956</v>
      </c>
      <c r="D280" s="117"/>
    </row>
    <row r="281" spans="1:4">
      <c r="A281" s="2">
        <v>43160</v>
      </c>
      <c r="B281" s="1">
        <v>3516660</v>
      </c>
      <c r="D281" s="117"/>
    </row>
    <row r="282" spans="1:4">
      <c r="A282" s="2">
        <v>43191</v>
      </c>
      <c r="B282" s="1">
        <v>3541409</v>
      </c>
      <c r="D282" s="117"/>
    </row>
    <row r="283" spans="1:4">
      <c r="A283" s="2">
        <v>43221</v>
      </c>
      <c r="B283" s="1">
        <v>3532544</v>
      </c>
      <c r="D283" s="117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0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2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  <row r="377" spans="1:2">
      <c r="A377" s="2">
        <v>46082</v>
      </c>
      <c r="B377" s="1">
        <v>4103289</v>
      </c>
    </row>
    <row r="378" spans="1:2">
      <c r="A378" s="2">
        <v>46113</v>
      </c>
      <c r="B378" s="1">
        <v>4676725</v>
      </c>
    </row>
    <row r="379" spans="1:2">
      <c r="A379" s="2">
        <v>46143</v>
      </c>
      <c r="B379" s="1">
        <v>4641975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M30"/>
  <sheetViews>
    <sheetView view="pageBreakPreview" topLeftCell="A2" zoomScale="115" zoomScaleNormal="100" zoomScaleSheetLayoutView="115" workbookViewId="0">
      <selection activeCell="AF16" sqref="AF16"/>
    </sheetView>
  </sheetViews>
  <sheetFormatPr baseColWidth="10" defaultColWidth="11.42578125" defaultRowHeight="13.5"/>
  <cols>
    <col min="1" max="1" width="14.140625" style="100" customWidth="1"/>
    <col min="2" max="6" width="14.140625" style="100" hidden="1" customWidth="1"/>
    <col min="7" max="8" width="21.7109375" style="100" hidden="1" customWidth="1"/>
    <col min="9" max="9" width="19.42578125" style="100" hidden="1" customWidth="1"/>
    <col min="10" max="13" width="18.42578125" style="100" hidden="1" customWidth="1"/>
    <col min="14" max="23" width="14.28515625" style="100" hidden="1" customWidth="1"/>
    <col min="24" max="29" width="17.42578125" style="100" hidden="1" customWidth="1"/>
    <col min="30" max="33" width="17.42578125" style="100" customWidth="1"/>
    <col min="34" max="34" width="17.7109375" style="100" customWidth="1"/>
    <col min="35" max="35" width="13.28515625" style="100" bestFit="1" customWidth="1"/>
    <col min="36" max="36" width="15.42578125" style="100" bestFit="1" customWidth="1"/>
    <col min="37" max="37" width="12.140625" style="100" bestFit="1" customWidth="1"/>
    <col min="38" max="16384" width="11.42578125" style="100"/>
  </cols>
  <sheetData>
    <row r="1" spans="1:39" ht="22.5" customHeight="1" thickTop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1"/>
      <c r="AJ1" s="5"/>
      <c r="AK1" s="5"/>
      <c r="AL1" s="5"/>
      <c r="AM1" s="5"/>
    </row>
    <row r="2" spans="1:39" ht="61.5" customHeight="1">
      <c r="A2" s="188" t="s">
        <v>42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90"/>
      <c r="AJ2" s="5"/>
      <c r="AK2" s="5"/>
      <c r="AL2" s="5"/>
      <c r="AM2" s="5"/>
    </row>
    <row r="3" spans="1:39" ht="12" customHeight="1" thickBot="1">
      <c r="A3" s="142"/>
      <c r="B3" s="143"/>
      <c r="C3" s="143"/>
      <c r="D3" s="143"/>
      <c r="E3" s="143"/>
      <c r="F3" s="143"/>
      <c r="G3" s="191" t="s">
        <v>2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2"/>
      <c r="AJ3" s="5"/>
      <c r="AK3" s="5"/>
      <c r="AL3" s="5"/>
      <c r="AM3" s="5"/>
    </row>
    <row r="4" spans="1:39" ht="17.25" thickTop="1">
      <c r="A4" s="186" t="s">
        <v>3</v>
      </c>
      <c r="B4" s="144"/>
      <c r="C4" s="144"/>
      <c r="D4" s="144"/>
      <c r="E4" s="144"/>
      <c r="F4" s="144"/>
      <c r="G4" s="119"/>
      <c r="H4" s="119"/>
      <c r="I4" s="119"/>
      <c r="J4" s="119"/>
      <c r="K4" s="119"/>
      <c r="L4" s="119"/>
      <c r="M4" s="101"/>
      <c r="N4" s="101"/>
      <c r="O4" s="101"/>
      <c r="P4" s="182">
        <v>2009</v>
      </c>
      <c r="Q4" s="182">
        <v>2010</v>
      </c>
      <c r="R4" s="182">
        <v>2011</v>
      </c>
      <c r="S4" s="182">
        <v>2012</v>
      </c>
      <c r="T4" s="182">
        <v>2013</v>
      </c>
      <c r="U4" s="182">
        <v>2014</v>
      </c>
      <c r="V4" s="182">
        <v>2015</v>
      </c>
      <c r="W4" s="182">
        <v>2016</v>
      </c>
      <c r="X4" s="182">
        <v>2017</v>
      </c>
      <c r="Y4" s="182">
        <v>2018</v>
      </c>
      <c r="Z4" s="182">
        <v>2019</v>
      </c>
      <c r="AA4" s="182">
        <v>2020</v>
      </c>
      <c r="AB4" s="182">
        <v>2021</v>
      </c>
      <c r="AC4" s="182">
        <v>2022</v>
      </c>
      <c r="AD4" s="182">
        <v>2023</v>
      </c>
      <c r="AE4" s="182">
        <v>2024</v>
      </c>
      <c r="AF4" s="182">
        <v>2025</v>
      </c>
      <c r="AG4" s="182">
        <v>2026</v>
      </c>
      <c r="AH4" s="119" t="s">
        <v>4</v>
      </c>
      <c r="AI4" s="145" t="s">
        <v>5</v>
      </c>
      <c r="AJ4" s="5"/>
      <c r="AK4" s="5"/>
      <c r="AL4" s="5"/>
      <c r="AM4" s="5"/>
    </row>
    <row r="5" spans="1:39" ht="15.75" thickBot="1">
      <c r="A5" s="187"/>
      <c r="B5" s="119">
        <v>1995</v>
      </c>
      <c r="C5" s="119">
        <v>1996</v>
      </c>
      <c r="D5" s="119">
        <v>1997</v>
      </c>
      <c r="E5" s="119">
        <v>1998</v>
      </c>
      <c r="F5" s="119">
        <v>1999</v>
      </c>
      <c r="G5" s="119">
        <v>2000</v>
      </c>
      <c r="H5" s="119">
        <v>2001</v>
      </c>
      <c r="I5" s="119">
        <v>2002</v>
      </c>
      <c r="J5" s="119">
        <v>2003</v>
      </c>
      <c r="K5" s="119">
        <v>2004</v>
      </c>
      <c r="L5" s="119">
        <v>2005</v>
      </c>
      <c r="M5" s="119">
        <v>2006</v>
      </c>
      <c r="N5" s="119">
        <v>2007</v>
      </c>
      <c r="O5" s="119">
        <v>2008</v>
      </c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19" t="s">
        <v>41</v>
      </c>
      <c r="AI5" s="145" t="s">
        <v>6</v>
      </c>
      <c r="AJ5" s="5"/>
      <c r="AK5" s="5"/>
      <c r="AL5" s="5"/>
      <c r="AM5" s="5"/>
    </row>
    <row r="6" spans="1:39" ht="14.25">
      <c r="A6" s="146"/>
      <c r="B6" s="147"/>
      <c r="C6" s="147"/>
      <c r="D6" s="147"/>
      <c r="E6" s="14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9"/>
      <c r="AJ6" s="5"/>
      <c r="AK6" s="5"/>
      <c r="AL6" s="5"/>
      <c r="AM6" s="5"/>
    </row>
    <row r="7" spans="1:39">
      <c r="A7" s="112" t="s">
        <v>7</v>
      </c>
      <c r="B7" s="114">
        <v>23344798</v>
      </c>
      <c r="C7" s="114">
        <v>26354458</v>
      </c>
      <c r="D7" s="114">
        <v>23344798</v>
      </c>
      <c r="E7" s="114">
        <v>27527246</v>
      </c>
      <c r="F7" s="114">
        <v>24479354</v>
      </c>
      <c r="G7" s="127">
        <v>26463111</v>
      </c>
      <c r="H7" s="127">
        <v>28663940</v>
      </c>
      <c r="I7" s="127">
        <v>31472925</v>
      </c>
      <c r="J7" s="128">
        <v>35575979</v>
      </c>
      <c r="K7" s="128">
        <v>34232067</v>
      </c>
      <c r="L7" s="128">
        <v>36842938</v>
      </c>
      <c r="M7" s="128">
        <v>41428618</v>
      </c>
      <c r="N7" s="114">
        <f>datospollito!B148</f>
        <v>44329116</v>
      </c>
      <c r="O7" s="114">
        <v>48878317</v>
      </c>
      <c r="P7" s="114">
        <f>+datospollito!B172</f>
        <v>48999004</v>
      </c>
      <c r="Q7" s="114">
        <f>datospollito!B184</f>
        <v>49346644</v>
      </c>
      <c r="R7" s="114">
        <f>+datospollito!B196</f>
        <v>49595883</v>
      </c>
      <c r="S7" s="114">
        <f>+datospollito!B208</f>
        <v>54218305</v>
      </c>
      <c r="T7" s="114">
        <f>+datospollito!B220</f>
        <v>53646541.800000004</v>
      </c>
      <c r="U7" s="114">
        <f>+datospollito!B232</f>
        <v>57563589.399999999</v>
      </c>
      <c r="V7" s="114">
        <f>+datospollito!B244</f>
        <v>61379299</v>
      </c>
      <c r="W7" s="114">
        <f>+datospollito!B256</f>
        <v>60315052</v>
      </c>
      <c r="X7" s="114">
        <f>+datospollito!B268</f>
        <v>64602065</v>
      </c>
      <c r="Y7" s="114">
        <f>+datospollito!B280</f>
        <v>65257767</v>
      </c>
      <c r="Z7" s="129">
        <f>+datospollito!B292</f>
        <v>68121050</v>
      </c>
      <c r="AA7" s="129">
        <f>+datospollito!B304</f>
        <v>73562888</v>
      </c>
      <c r="AB7" s="129">
        <f>+datospollito!B316</f>
        <v>67177991</v>
      </c>
      <c r="AC7" s="129">
        <f>+datospollito!B328</f>
        <v>73814052</v>
      </c>
      <c r="AD7" s="129">
        <f>+datospollito!B340</f>
        <v>77780694</v>
      </c>
      <c r="AE7" s="129">
        <f>+datospollito!B352</f>
        <v>76570535</v>
      </c>
      <c r="AF7" s="129">
        <f>+datospollito!B364</f>
        <v>81468535</v>
      </c>
      <c r="AG7" s="129">
        <f>+datospollito!B376</f>
        <v>87074702</v>
      </c>
      <c r="AH7" s="121">
        <f>+(AG7-AF7)/AF7</f>
        <v>6.8813892381887065E-2</v>
      </c>
      <c r="AI7" s="122">
        <f>(AG7-AF19)/AF19</f>
        <v>8.4370773258945389E-2</v>
      </c>
      <c r="AJ7" s="151"/>
      <c r="AK7" s="49"/>
      <c r="AL7" s="151"/>
      <c r="AM7" s="151"/>
    </row>
    <row r="8" spans="1:39">
      <c r="A8" s="112" t="s">
        <v>8</v>
      </c>
      <c r="B8" s="114">
        <v>23056019</v>
      </c>
      <c r="C8" s="114">
        <v>25601585</v>
      </c>
      <c r="D8" s="114">
        <v>23056019</v>
      </c>
      <c r="E8" s="114">
        <v>23816953</v>
      </c>
      <c r="F8" s="114">
        <v>25741524</v>
      </c>
      <c r="G8" s="127">
        <v>26231168</v>
      </c>
      <c r="H8" s="127">
        <v>26501640</v>
      </c>
      <c r="I8" s="127">
        <v>29757280</v>
      </c>
      <c r="J8" s="128">
        <v>33053159</v>
      </c>
      <c r="K8" s="128">
        <v>31625541</v>
      </c>
      <c r="L8" s="128">
        <v>33770573</v>
      </c>
      <c r="M8" s="128">
        <f>datospollito!B137</f>
        <v>37542775</v>
      </c>
      <c r="N8" s="114">
        <f>datospollito!B149</f>
        <v>40207521</v>
      </c>
      <c r="O8" s="114">
        <v>47137615</v>
      </c>
      <c r="P8" s="114">
        <f>+datospollito!B173</f>
        <v>44320919</v>
      </c>
      <c r="Q8" s="114">
        <f>datospollito!B185</f>
        <v>44547011</v>
      </c>
      <c r="R8" s="114">
        <f>+datospollito!B197</f>
        <v>47651144</v>
      </c>
      <c r="S8" s="114">
        <f>+datospollito!B209</f>
        <v>48801781</v>
      </c>
      <c r="T8" s="114">
        <f>+datospollito!B221</f>
        <v>48458245.859999999</v>
      </c>
      <c r="U8" s="114">
        <f>+datospollito!B233</f>
        <v>50225848.131034493</v>
      </c>
      <c r="V8" s="114">
        <f>+datospollito!B245</f>
        <v>56369504</v>
      </c>
      <c r="W8" s="114">
        <f>+datospollito!B257</f>
        <v>59436426</v>
      </c>
      <c r="X8" s="114">
        <f>+datospollito!B269</f>
        <v>57949218</v>
      </c>
      <c r="Y8" s="114">
        <f>+datospollito!B281</f>
        <v>60397470</v>
      </c>
      <c r="Z8" s="129">
        <f>+datospollito!B293</f>
        <v>61992479</v>
      </c>
      <c r="AA8" s="129">
        <f>+datospollito!B305</f>
        <v>65151532</v>
      </c>
      <c r="AB8" s="129">
        <f>+datospollito!B317</f>
        <v>63691276</v>
      </c>
      <c r="AC8" s="129">
        <f>+datospollito!B329</f>
        <v>68281496</v>
      </c>
      <c r="AD8" s="129">
        <f>+datospollito!B341</f>
        <v>67768356</v>
      </c>
      <c r="AE8" s="129">
        <f>+datospollito!B353</f>
        <v>71155094</v>
      </c>
      <c r="AF8" s="129">
        <f>+datospollito!B365</f>
        <v>73456151</v>
      </c>
      <c r="AG8" s="129">
        <f>+datospollito!B377</f>
        <v>74591006</v>
      </c>
      <c r="AH8" s="121">
        <f>+(AG8-AF8)/AF8</f>
        <v>1.5449420974970497E-2</v>
      </c>
      <c r="AI8" s="122">
        <f>(AG8-AG7)/AG7</f>
        <v>-0.14336765688844966</v>
      </c>
      <c r="AJ8" s="151"/>
      <c r="AK8" s="49"/>
      <c r="AL8" s="151"/>
      <c r="AM8" s="151"/>
    </row>
    <row r="9" spans="1:39">
      <c r="A9" s="112" t="s">
        <v>9</v>
      </c>
      <c r="B9" s="114">
        <v>25603079</v>
      </c>
      <c r="C9" s="114">
        <v>26069726</v>
      </c>
      <c r="D9" s="114">
        <v>25603079</v>
      </c>
      <c r="E9" s="114">
        <v>29273595</v>
      </c>
      <c r="F9" s="114">
        <v>29231541</v>
      </c>
      <c r="G9" s="127">
        <v>29575331</v>
      </c>
      <c r="H9" s="127">
        <v>31453640</v>
      </c>
      <c r="I9" s="127">
        <v>28883524</v>
      </c>
      <c r="J9" s="127">
        <v>34282329</v>
      </c>
      <c r="K9" s="127">
        <v>36261358</v>
      </c>
      <c r="L9" s="127">
        <v>37747198</v>
      </c>
      <c r="M9" s="128">
        <f>datospollito!B133</f>
        <v>41219178</v>
      </c>
      <c r="N9" s="114">
        <f>datospollito!B145</f>
        <v>48697300</v>
      </c>
      <c r="O9" s="114">
        <v>48085161</v>
      </c>
      <c r="P9" s="114">
        <f>+datospollito!B169</f>
        <v>53794409</v>
      </c>
      <c r="Q9" s="114">
        <f>datospollito!B181</f>
        <v>54763582</v>
      </c>
      <c r="R9" s="114">
        <f>+datospollito!B193</f>
        <v>53660963</v>
      </c>
      <c r="S9" s="114">
        <f>+datospollito!B205</f>
        <v>54373122</v>
      </c>
      <c r="T9" s="114">
        <f>+datospollito!B217</f>
        <v>57751522</v>
      </c>
      <c r="U9" s="114">
        <f>+datospollito!B234</f>
        <v>56005396</v>
      </c>
      <c r="V9" s="114">
        <f>+datospollito!B246</f>
        <v>62954881.080000006</v>
      </c>
      <c r="W9" s="114">
        <f>+datospollito!B258</f>
        <v>63355356</v>
      </c>
      <c r="X9" s="114">
        <f>+datospollito!B270</f>
        <v>62763049</v>
      </c>
      <c r="Y9" s="114">
        <f>+datospollito!B282</f>
        <v>68793201</v>
      </c>
      <c r="Z9" s="129">
        <f>+datospollito!B294</f>
        <v>66455040</v>
      </c>
      <c r="AA9" s="129">
        <f>+datospollito!B306</f>
        <v>68425009</v>
      </c>
      <c r="AB9" s="129">
        <f>+datospollito!B318</f>
        <v>75958776</v>
      </c>
      <c r="AC9" s="129">
        <f>+datospollito!B330</f>
        <v>76315153</v>
      </c>
      <c r="AD9" s="129">
        <f>+datospollito!B342</f>
        <v>75103872</v>
      </c>
      <c r="AE9" s="129">
        <f>+datospollito!B354</f>
        <v>73537564</v>
      </c>
      <c r="AF9" s="129">
        <f>+datospollito!B366</f>
        <v>77721409</v>
      </c>
      <c r="AG9" s="129">
        <f>+datospollito!B378</f>
        <v>83251887</v>
      </c>
      <c r="AH9" s="121">
        <f>+(AG9-AF9)/AF9</f>
        <v>7.1157716659511414E-2</v>
      </c>
      <c r="AI9" s="122">
        <f>(AG9-AG8)/AG8</f>
        <v>0.11611159929925063</v>
      </c>
      <c r="AJ9" s="151"/>
      <c r="AK9" s="49"/>
      <c r="AL9" s="151"/>
      <c r="AM9" s="173"/>
    </row>
    <row r="10" spans="1:39" ht="14.25">
      <c r="A10" s="136" t="s">
        <v>40</v>
      </c>
      <c r="B10" s="114"/>
      <c r="C10" s="114"/>
      <c r="D10" s="114"/>
      <c r="E10" s="114"/>
      <c r="F10" s="114"/>
      <c r="G10" s="127"/>
      <c r="H10" s="127"/>
      <c r="I10" s="127"/>
      <c r="J10" s="128"/>
      <c r="K10" s="128"/>
      <c r="L10" s="128"/>
      <c r="M10" s="128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29"/>
      <c r="AA10" s="129"/>
      <c r="AB10" s="129"/>
      <c r="AC10" s="129"/>
      <c r="AD10" s="179">
        <f>SUM(AD7:AD9)</f>
        <v>220652922</v>
      </c>
      <c r="AE10" s="179">
        <f t="shared" ref="AE10:AG10" si="0">SUM(AE7:AE9)</f>
        <v>221263193</v>
      </c>
      <c r="AF10" s="179">
        <f t="shared" si="0"/>
        <v>232646095</v>
      </c>
      <c r="AG10" s="179">
        <f t="shared" si="0"/>
        <v>244917595</v>
      </c>
      <c r="AH10" s="121"/>
      <c r="AI10" s="122"/>
      <c r="AJ10" s="151"/>
      <c r="AK10" s="49"/>
      <c r="AL10" s="151"/>
      <c r="AM10" s="151"/>
    </row>
    <row r="11" spans="1:39">
      <c r="A11" s="112" t="s">
        <v>10</v>
      </c>
      <c r="B11" s="114">
        <v>26354458</v>
      </c>
      <c r="C11" s="114">
        <v>23344798</v>
      </c>
      <c r="D11" s="114">
        <v>27527246</v>
      </c>
      <c r="E11" s="114">
        <v>28853414</v>
      </c>
      <c r="F11" s="114">
        <v>26933742</v>
      </c>
      <c r="G11" s="127">
        <v>25029108</v>
      </c>
      <c r="H11" s="127">
        <v>28994752</v>
      </c>
      <c r="I11" s="127">
        <v>32987648</v>
      </c>
      <c r="J11" s="127">
        <v>31154849</v>
      </c>
      <c r="K11" s="127">
        <v>35875941</v>
      </c>
      <c r="L11" s="127">
        <v>35124354</v>
      </c>
      <c r="M11" s="128">
        <f>datospollito!B134</f>
        <v>39721628</v>
      </c>
      <c r="N11" s="114">
        <f>datospollito!B146</f>
        <v>46386445</v>
      </c>
      <c r="O11" s="114">
        <v>48839146</v>
      </c>
      <c r="P11" s="114">
        <f>+datospollito!B170</f>
        <v>46166804</v>
      </c>
      <c r="Q11" s="114">
        <f>datospollito!B182</f>
        <v>50751770</v>
      </c>
      <c r="R11" s="114">
        <f>+datospollito!B194</f>
        <v>53324339</v>
      </c>
      <c r="S11" s="114">
        <f>+datospollito!B206</f>
        <v>51682521</v>
      </c>
      <c r="T11" s="114">
        <f>+datospollito!B218</f>
        <v>56278766</v>
      </c>
      <c r="U11" s="114">
        <f>+datospollito!B235</f>
        <v>55756367.539999999</v>
      </c>
      <c r="V11" s="114">
        <f>+datospollito!B247</f>
        <v>60751608</v>
      </c>
      <c r="W11" s="114">
        <f>+datospollito!B259</f>
        <v>59880272</v>
      </c>
      <c r="X11" s="114">
        <f>+datospollito!B271</f>
        <v>59529411</v>
      </c>
      <c r="Y11" s="114">
        <f>+datospollito!B283</f>
        <v>67277106</v>
      </c>
      <c r="Z11" s="129">
        <f>+datospollito!B295</f>
        <v>70829809</v>
      </c>
      <c r="AA11" s="129">
        <f>+datospollito!B307</f>
        <v>51700998</v>
      </c>
      <c r="AB11" s="129">
        <f>+datospollito!B319</f>
        <v>72385209</v>
      </c>
      <c r="AC11" s="129">
        <f>+datospollito!B331</f>
        <v>74444922</v>
      </c>
      <c r="AD11" s="129">
        <f>+datospollito!B343</f>
        <v>66963648</v>
      </c>
      <c r="AE11" s="129">
        <f>+datospollito!B355</f>
        <v>76996233</v>
      </c>
      <c r="AF11" s="129">
        <f>+datospollito!B367</f>
        <v>79950674.520000011</v>
      </c>
      <c r="AG11" s="129"/>
      <c r="AH11" s="121"/>
      <c r="AI11" s="122"/>
      <c r="AJ11" s="151"/>
      <c r="AK11" s="49"/>
      <c r="AL11" s="151"/>
      <c r="AM11" s="151"/>
    </row>
    <row r="12" spans="1:39">
      <c r="A12" s="112" t="s">
        <v>11</v>
      </c>
      <c r="B12" s="114">
        <v>25601585</v>
      </c>
      <c r="C12" s="114">
        <v>23056019</v>
      </c>
      <c r="D12" s="114">
        <v>23816953</v>
      </c>
      <c r="E12" s="114">
        <v>27044579</v>
      </c>
      <c r="F12" s="114">
        <v>25052843</v>
      </c>
      <c r="G12" s="127">
        <v>29896840</v>
      </c>
      <c r="H12" s="127">
        <v>30315719</v>
      </c>
      <c r="I12" s="127">
        <v>32275338</v>
      </c>
      <c r="J12" s="127">
        <v>34465494</v>
      </c>
      <c r="K12" s="127">
        <v>34555129</v>
      </c>
      <c r="L12" s="127">
        <v>39954177</v>
      </c>
      <c r="M12" s="128">
        <v>42127518</v>
      </c>
      <c r="N12" s="114">
        <v>48474819</v>
      </c>
      <c r="O12" s="114">
        <v>49380324</v>
      </c>
      <c r="P12" s="114">
        <v>45617899</v>
      </c>
      <c r="Q12" s="114">
        <v>50094126</v>
      </c>
      <c r="R12" s="114">
        <v>52456294</v>
      </c>
      <c r="S12" s="114">
        <v>51788697</v>
      </c>
      <c r="T12" s="114">
        <v>56227240.739999995</v>
      </c>
      <c r="U12" s="114">
        <f>+datospollito!B236</f>
        <v>58387712.416551717</v>
      </c>
      <c r="V12" s="114">
        <f>+datospollito!B248</f>
        <v>56447289.004761904</v>
      </c>
      <c r="W12" s="114">
        <f>+datospollito!B260</f>
        <v>62434164</v>
      </c>
      <c r="X12" s="114">
        <f>+datospollito!B272</f>
        <v>64032640</v>
      </c>
      <c r="Y12" s="114">
        <f>+datospollito!B284</f>
        <v>71280757</v>
      </c>
      <c r="Z12" s="129">
        <f>+datospollito!B296</f>
        <v>73371394</v>
      </c>
      <c r="AA12" s="129">
        <f>+datospollito!B308</f>
        <v>49907000</v>
      </c>
      <c r="AB12" s="129">
        <f>+datospollito!B320</f>
        <v>60846094</v>
      </c>
      <c r="AC12" s="129">
        <f>+datospollito!B332</f>
        <v>76724748</v>
      </c>
      <c r="AD12" s="129">
        <f>+datospollito!B344</f>
        <v>73397077</v>
      </c>
      <c r="AE12" s="129">
        <f>+datospollito!B356</f>
        <v>78696556</v>
      </c>
      <c r="AF12" s="129">
        <f>+datospollito!B368</f>
        <v>81060165.613199994</v>
      </c>
      <c r="AG12" s="129"/>
      <c r="AH12" s="121"/>
      <c r="AI12" s="122"/>
      <c r="AJ12" s="151"/>
      <c r="AK12" s="49"/>
      <c r="AL12" s="151"/>
      <c r="AM12" s="151"/>
    </row>
    <row r="13" spans="1:39">
      <c r="A13" s="112" t="s">
        <v>12</v>
      </c>
      <c r="B13" s="114">
        <v>26069726</v>
      </c>
      <c r="C13" s="114">
        <v>25603079</v>
      </c>
      <c r="D13" s="114">
        <v>29273595</v>
      </c>
      <c r="E13" s="114">
        <v>27560138</v>
      </c>
      <c r="F13" s="114">
        <v>25214489</v>
      </c>
      <c r="G13" s="127">
        <v>29877793</v>
      </c>
      <c r="H13" s="127">
        <v>27831117</v>
      </c>
      <c r="I13" s="127">
        <v>29357949</v>
      </c>
      <c r="J13" s="127">
        <v>33301151</v>
      </c>
      <c r="K13" s="127">
        <v>32696810</v>
      </c>
      <c r="L13" s="127">
        <v>37387402</v>
      </c>
      <c r="M13" s="128">
        <f>datospollito!B139</f>
        <v>37142612</v>
      </c>
      <c r="N13" s="114">
        <f>datospollito!B151</f>
        <v>45298516</v>
      </c>
      <c r="O13" s="114">
        <v>45552239</v>
      </c>
      <c r="P13" s="114">
        <f>+datospollito!B175</f>
        <v>45918779</v>
      </c>
      <c r="Q13" s="114">
        <f>datospollito!B187</f>
        <v>49379768</v>
      </c>
      <c r="R13" s="114">
        <f>+datospollito!B199</f>
        <v>49698250</v>
      </c>
      <c r="S13" s="114">
        <f>+datospollito!B211</f>
        <v>52635106</v>
      </c>
      <c r="T13" s="114">
        <f>+datospollito!B223</f>
        <v>53452115.719999999</v>
      </c>
      <c r="U13" s="114">
        <f>+datospollito!B237</f>
        <v>55834895.931034476</v>
      </c>
      <c r="V13" s="114">
        <f>+datospollito!B249</f>
        <v>58518994.640190482</v>
      </c>
      <c r="W13" s="114">
        <f>+datospollito!B261</f>
        <v>60430981</v>
      </c>
      <c r="X13" s="114">
        <f>+datospollito!B273</f>
        <v>64309809</v>
      </c>
      <c r="Y13" s="114">
        <f>+datospollito!B285</f>
        <v>66249960</v>
      </c>
      <c r="Z13" s="129">
        <f>+datospollito!B297</f>
        <v>66336808</v>
      </c>
      <c r="AA13" s="129">
        <f>+datospollito!B309</f>
        <v>62715400</v>
      </c>
      <c r="AB13" s="129">
        <f>+datospollito!B321</f>
        <v>65832403</v>
      </c>
      <c r="AC13" s="129">
        <f>+datospollito!B333</f>
        <v>73988602</v>
      </c>
      <c r="AD13" s="129">
        <f>+datospollito!B345</f>
        <v>76035025</v>
      </c>
      <c r="AE13" s="129">
        <f>+datospollito!B357</f>
        <v>72097334</v>
      </c>
      <c r="AF13" s="129">
        <f>+datospollito!B369</f>
        <v>76063317</v>
      </c>
      <c r="AG13" s="129"/>
      <c r="AH13" s="121"/>
      <c r="AI13" s="122"/>
      <c r="AJ13" s="151"/>
      <c r="AK13" s="49"/>
      <c r="AL13" s="151"/>
      <c r="AM13" s="151"/>
    </row>
    <row r="14" spans="1:39" ht="14.25">
      <c r="A14" s="112" t="s">
        <v>13</v>
      </c>
      <c r="B14" s="114">
        <v>27313266</v>
      </c>
      <c r="C14" s="114">
        <v>25081465</v>
      </c>
      <c r="D14" s="114">
        <v>28853414</v>
      </c>
      <c r="E14" s="114">
        <v>27450667</v>
      </c>
      <c r="F14" s="114">
        <v>26412462</v>
      </c>
      <c r="G14" s="127">
        <v>28166940</v>
      </c>
      <c r="H14" s="127">
        <v>30443532</v>
      </c>
      <c r="I14" s="127">
        <v>33293324</v>
      </c>
      <c r="J14" s="127">
        <v>35609387</v>
      </c>
      <c r="K14" s="127">
        <v>35596344</v>
      </c>
      <c r="L14" s="127">
        <v>35269094</v>
      </c>
      <c r="M14" s="128">
        <f>datospollito!B140</f>
        <v>42127518</v>
      </c>
      <c r="N14" s="114">
        <f>datospollito!B152</f>
        <v>48474819</v>
      </c>
      <c r="O14" s="114">
        <v>46743689</v>
      </c>
      <c r="P14" s="114">
        <f>+datospollito!B176</f>
        <v>45617899</v>
      </c>
      <c r="Q14" s="114">
        <f>datospollito!B188</f>
        <v>50094126</v>
      </c>
      <c r="R14" s="114">
        <f>+datospollito!B200</f>
        <v>52456294</v>
      </c>
      <c r="S14" s="114">
        <f>+datospollito!B212</f>
        <v>51788697</v>
      </c>
      <c r="T14" s="114">
        <f>+datospollito!B224</f>
        <v>56227240.739999995</v>
      </c>
      <c r="U14" s="114">
        <f>+datospollito!B238</f>
        <v>61405879.600000009</v>
      </c>
      <c r="V14" s="114">
        <f>+datospollito!B250</f>
        <v>61628688</v>
      </c>
      <c r="W14" s="114">
        <f>+datospollito!B262</f>
        <v>60201072</v>
      </c>
      <c r="X14" s="114">
        <f>+datospollito!B274</f>
        <v>62857572</v>
      </c>
      <c r="Y14" s="114">
        <f>+datospollito!B286</f>
        <v>69519380</v>
      </c>
      <c r="Z14" s="129">
        <f>+datospollito!B298</f>
        <v>70356595</v>
      </c>
      <c r="AA14" s="129">
        <f>+datospollito!B310</f>
        <v>71248323</v>
      </c>
      <c r="AB14" s="129">
        <f>+datospollito!B322</f>
        <v>72504945</v>
      </c>
      <c r="AC14" s="129">
        <f>+datospollito!B334</f>
        <v>74763964</v>
      </c>
      <c r="AD14" s="129">
        <f>+datospollito!B346</f>
        <v>75723283</v>
      </c>
      <c r="AE14" s="129">
        <f>+datospollito!B358</f>
        <v>77151480</v>
      </c>
      <c r="AF14" s="129">
        <f>+datospollito!B370</f>
        <v>82034723</v>
      </c>
      <c r="AG14" s="129"/>
      <c r="AH14" s="121"/>
      <c r="AI14" s="122"/>
      <c r="AJ14" s="152"/>
      <c r="AK14" s="49"/>
      <c r="AL14" s="151"/>
      <c r="AM14" s="151"/>
    </row>
    <row r="15" spans="1:39" ht="14.25">
      <c r="A15" s="112" t="s">
        <v>14</v>
      </c>
      <c r="B15" s="114">
        <v>27210841</v>
      </c>
      <c r="C15" s="114">
        <v>26675004</v>
      </c>
      <c r="D15" s="114">
        <v>27044579</v>
      </c>
      <c r="E15" s="114">
        <v>27594343</v>
      </c>
      <c r="F15" s="114">
        <v>28909453</v>
      </c>
      <c r="G15" s="127">
        <v>29872352</v>
      </c>
      <c r="H15" s="127">
        <v>32421896</v>
      </c>
      <c r="I15" s="127">
        <v>35216093</v>
      </c>
      <c r="J15" s="127">
        <v>35075410</v>
      </c>
      <c r="K15" s="127">
        <v>36829455</v>
      </c>
      <c r="L15" s="127">
        <v>39726206</v>
      </c>
      <c r="M15" s="128">
        <v>46703123</v>
      </c>
      <c r="N15" s="114">
        <v>49940388</v>
      </c>
      <c r="O15" s="114">
        <v>46340201</v>
      </c>
      <c r="P15" s="114">
        <v>48306843</v>
      </c>
      <c r="Q15" s="114">
        <v>53422661</v>
      </c>
      <c r="R15" s="114">
        <v>52219038</v>
      </c>
      <c r="S15" s="114">
        <v>55245028</v>
      </c>
      <c r="T15" s="114">
        <v>57702967.940000005</v>
      </c>
      <c r="U15" s="114">
        <f>+datospollito!B239</f>
        <v>58578538.965517238</v>
      </c>
      <c r="V15" s="114">
        <f>+datospollito!B251</f>
        <v>60566946</v>
      </c>
      <c r="W15" s="114">
        <f>+datospollito!B263</f>
        <v>67099840</v>
      </c>
      <c r="X15" s="114">
        <f>+datospollito!B275</f>
        <v>69764645</v>
      </c>
      <c r="Y15" s="114">
        <f>+datospollito!B287</f>
        <v>71637441</v>
      </c>
      <c r="Z15" s="129">
        <f>+datospollito!B299</f>
        <v>75120121.413061544</v>
      </c>
      <c r="AA15" s="129">
        <f>+datospollito!B311</f>
        <v>70922275</v>
      </c>
      <c r="AB15" s="129">
        <f>+datospollito!B323</f>
        <v>75886423.267080575</v>
      </c>
      <c r="AC15" s="129">
        <f>+datospollito!B335</f>
        <v>79426614</v>
      </c>
      <c r="AD15" s="129">
        <f>+datospollito!B347</f>
        <v>81311122</v>
      </c>
      <c r="AE15" s="129">
        <f>+datospollito!B359</f>
        <v>78028631</v>
      </c>
      <c r="AF15" s="129">
        <f>+datospollito!B371</f>
        <v>79901057.202399999</v>
      </c>
      <c r="AG15" s="129"/>
      <c r="AH15" s="121"/>
      <c r="AI15" s="122"/>
      <c r="AJ15" s="152"/>
      <c r="AK15" s="49"/>
      <c r="AL15" s="151"/>
      <c r="AM15" s="151"/>
    </row>
    <row r="16" spans="1:39">
      <c r="A16" s="112" t="s">
        <v>15</v>
      </c>
      <c r="B16" s="114">
        <v>23943127</v>
      </c>
      <c r="C16" s="114">
        <v>24779736</v>
      </c>
      <c r="D16" s="114">
        <v>27560138</v>
      </c>
      <c r="E16" s="114">
        <v>26312093</v>
      </c>
      <c r="F16" s="114">
        <v>28851272</v>
      </c>
      <c r="G16" s="127">
        <v>27734936</v>
      </c>
      <c r="H16" s="127">
        <v>30294520</v>
      </c>
      <c r="I16" s="127">
        <v>33927530</v>
      </c>
      <c r="J16" s="127">
        <v>37460874</v>
      </c>
      <c r="K16" s="127">
        <v>36965668</v>
      </c>
      <c r="L16" s="127">
        <v>40937108</v>
      </c>
      <c r="M16" s="128">
        <f>datospollito!B141</f>
        <v>42185652</v>
      </c>
      <c r="N16" s="114">
        <f>datospollito!B153</f>
        <v>44619887</v>
      </c>
      <c r="O16" s="114">
        <v>50626598</v>
      </c>
      <c r="P16" s="114">
        <f>+datospollito!B177</f>
        <v>48136721</v>
      </c>
      <c r="Q16" s="114">
        <f>datospollito!B189</f>
        <v>49380667</v>
      </c>
      <c r="R16" s="114">
        <f>+datospollito!B201</f>
        <v>49370207</v>
      </c>
      <c r="S16" s="114">
        <f>+datospollito!B213</f>
        <v>47610120</v>
      </c>
      <c r="T16" s="114">
        <f>+datospollito!B225</f>
        <v>51588986.359999999</v>
      </c>
      <c r="U16" s="114">
        <f>+datospollito!B240</f>
        <v>63730282.859605916</v>
      </c>
      <c r="V16" s="114">
        <f>+datospollito!B252</f>
        <v>61440037.642857112</v>
      </c>
      <c r="W16" s="114">
        <f>+datospollito!B264</f>
        <v>66427475</v>
      </c>
      <c r="X16" s="114">
        <f>+datospollito!B276</f>
        <v>64728174</v>
      </c>
      <c r="Y16" s="114">
        <f>+datospollito!B288</f>
        <v>63693133</v>
      </c>
      <c r="Z16" s="129">
        <f>+datospollito!B300</f>
        <v>68859641</v>
      </c>
      <c r="AA16" s="129">
        <f>+datospollito!B312</f>
        <v>71152569.655976683</v>
      </c>
      <c r="AB16" s="129">
        <f>+datospollito!B324</f>
        <v>73806860</v>
      </c>
      <c r="AC16" s="129">
        <f>+datospollito!B336</f>
        <v>79859780</v>
      </c>
      <c r="AD16" s="129">
        <f>+datospollito!B348</f>
        <v>77119645</v>
      </c>
      <c r="AE16" s="129">
        <f>+datospollito!B360</f>
        <v>74706219</v>
      </c>
      <c r="AF16" s="129">
        <f>+datospollito!B372</f>
        <v>83531101.04079999</v>
      </c>
      <c r="AG16" s="129"/>
      <c r="AH16" s="121"/>
      <c r="AI16" s="122"/>
      <c r="AJ16" s="151"/>
      <c r="AK16" s="49"/>
      <c r="AL16" s="151"/>
      <c r="AM16" s="151"/>
    </row>
    <row r="17" spans="1:39" ht="14.25" customHeight="1">
      <c r="A17" s="112" t="s">
        <v>16</v>
      </c>
      <c r="B17" s="114">
        <v>25489158</v>
      </c>
      <c r="C17" s="114">
        <v>25314282</v>
      </c>
      <c r="D17" s="114">
        <v>27450667</v>
      </c>
      <c r="E17" s="114">
        <v>28852986</v>
      </c>
      <c r="F17" s="114">
        <v>27047684</v>
      </c>
      <c r="G17" s="127">
        <v>31402638</v>
      </c>
      <c r="H17" s="127">
        <v>34438102</v>
      </c>
      <c r="I17" s="127">
        <v>37609726</v>
      </c>
      <c r="J17" s="127">
        <v>38753890</v>
      </c>
      <c r="K17" s="127">
        <v>36116275</v>
      </c>
      <c r="L17" s="127">
        <v>41219178</v>
      </c>
      <c r="M17" s="128">
        <f>datospollito!B143</f>
        <v>46703123</v>
      </c>
      <c r="N17" s="114">
        <f>datospollito!B155</f>
        <v>49940388</v>
      </c>
      <c r="O17" s="114">
        <v>53794409</v>
      </c>
      <c r="P17" s="114">
        <f>+datospollito!B179</f>
        <v>48306843</v>
      </c>
      <c r="Q17" s="114">
        <f>datospollito!B191</f>
        <v>53422661</v>
      </c>
      <c r="R17" s="114">
        <f>+datospollito!B203</f>
        <v>52219038</v>
      </c>
      <c r="S17" s="114">
        <f>+datospollito!B215</f>
        <v>55245028</v>
      </c>
      <c r="T17" s="114">
        <f>+datospollito!B227</f>
        <v>57702967.940000005</v>
      </c>
      <c r="U17" s="114">
        <f>+datospollito!B241</f>
        <v>64994876.06000001</v>
      </c>
      <c r="V17" s="114">
        <f>+datospollito!B253</f>
        <v>65523118.980000004</v>
      </c>
      <c r="W17" s="114">
        <f>+datospollito!B265</f>
        <v>66131522.700000003</v>
      </c>
      <c r="X17" s="114">
        <f>+datospollito!B277</f>
        <v>70500956</v>
      </c>
      <c r="Y17" s="129">
        <f>+datospollito!B289</f>
        <v>71838535</v>
      </c>
      <c r="Z17" s="114">
        <f>+datospollito!B301</f>
        <v>78510166</v>
      </c>
      <c r="AA17" s="114">
        <f>+datospollito!B313</f>
        <v>74531194</v>
      </c>
      <c r="AB17" s="114">
        <f>+datospollito!B325</f>
        <v>75653586</v>
      </c>
      <c r="AC17" s="114">
        <f>+datospollito!B337</f>
        <v>79011016</v>
      </c>
      <c r="AD17" s="114">
        <v>81726509</v>
      </c>
      <c r="AE17" s="114">
        <f>+datospollito!B361</f>
        <v>80406617</v>
      </c>
      <c r="AF17" s="114">
        <f>+datospollito!B373</f>
        <v>87041058</v>
      </c>
      <c r="AG17" s="114"/>
      <c r="AH17" s="121"/>
      <c r="AI17" s="122"/>
      <c r="AJ17" s="151"/>
      <c r="AK17" s="49"/>
      <c r="AL17" s="151"/>
      <c r="AM17" s="151"/>
    </row>
    <row r="18" spans="1:39" ht="13.5" customHeight="1">
      <c r="A18" s="112" t="s">
        <v>17</v>
      </c>
      <c r="B18" s="114">
        <v>26447933</v>
      </c>
      <c r="C18" s="114">
        <v>22779397</v>
      </c>
      <c r="D18" s="114">
        <v>27594343</v>
      </c>
      <c r="E18" s="114">
        <v>27841327</v>
      </c>
      <c r="F18" s="114">
        <v>28660859</v>
      </c>
      <c r="G18" s="127">
        <v>29233357</v>
      </c>
      <c r="H18" s="127">
        <v>33858656</v>
      </c>
      <c r="I18" s="127">
        <v>35708591</v>
      </c>
      <c r="J18" s="127">
        <v>34618210</v>
      </c>
      <c r="K18" s="127">
        <v>38442974</v>
      </c>
      <c r="L18" s="127">
        <v>39721628</v>
      </c>
      <c r="M18" s="128">
        <f>datospollito!B144</f>
        <v>43604302</v>
      </c>
      <c r="N18" s="114">
        <f>datospollito!B156</f>
        <v>45742394</v>
      </c>
      <c r="O18" s="114">
        <v>46166804</v>
      </c>
      <c r="P18" s="114">
        <f>+datospollito!B180</f>
        <v>50175420</v>
      </c>
      <c r="Q18" s="114">
        <f>datospollito!B192</f>
        <v>52689391</v>
      </c>
      <c r="R18" s="114">
        <v>51682521</v>
      </c>
      <c r="S18" s="114">
        <f>+datospollito!B216</f>
        <v>50961252</v>
      </c>
      <c r="T18" s="114">
        <f>+datospollito!B228</f>
        <v>55524511.799999997</v>
      </c>
      <c r="U18" s="114">
        <f>+datospollito!B242</f>
        <v>58782223.017368555</v>
      </c>
      <c r="V18" s="114">
        <f>+datospollito!B254</f>
        <v>63858658.220000006</v>
      </c>
      <c r="W18" s="114">
        <f>+datospollito!B266</f>
        <v>67019259</v>
      </c>
      <c r="X18" s="114">
        <f>+datospollito!B278</f>
        <v>66182632</v>
      </c>
      <c r="Y18" s="129">
        <f>+datospollito!B290</f>
        <v>68674397</v>
      </c>
      <c r="Z18" s="114">
        <f>+datospollito!B302</f>
        <v>71386199.222448885</v>
      </c>
      <c r="AA18" s="114">
        <f>+datospollito!B314</f>
        <v>68043264</v>
      </c>
      <c r="AB18" s="114">
        <f>+datospollito!B326</f>
        <v>76920167</v>
      </c>
      <c r="AC18" s="114">
        <f>+datospollito!B338</f>
        <v>77439680</v>
      </c>
      <c r="AD18" s="114">
        <f>+datospollito!B350</f>
        <v>76813697</v>
      </c>
      <c r="AE18" s="114">
        <f>+datospollito!B362</f>
        <v>76793286</v>
      </c>
      <c r="AF18" s="114">
        <f>+datospollito!B374</f>
        <v>80844846</v>
      </c>
      <c r="AG18" s="114"/>
      <c r="AH18" s="121"/>
      <c r="AI18" s="122"/>
      <c r="AJ18" s="151"/>
      <c r="AK18" s="49"/>
      <c r="AL18" s="151"/>
      <c r="AM18" s="151"/>
    </row>
    <row r="19" spans="1:39" ht="15" customHeight="1">
      <c r="A19" s="112" t="s">
        <v>18</v>
      </c>
      <c r="B19" s="114">
        <v>26347373</v>
      </c>
      <c r="C19" s="114">
        <v>26254543</v>
      </c>
      <c r="D19" s="114">
        <v>26312093</v>
      </c>
      <c r="E19" s="114">
        <v>23483738</v>
      </c>
      <c r="F19" s="114">
        <v>26193458</v>
      </c>
      <c r="G19" s="127">
        <v>25851270</v>
      </c>
      <c r="H19" s="127">
        <v>28818297</v>
      </c>
      <c r="I19" s="127">
        <v>33238102</v>
      </c>
      <c r="J19" s="127">
        <v>32636485</v>
      </c>
      <c r="K19" s="127">
        <v>35123435</v>
      </c>
      <c r="L19" s="127">
        <v>38171869</v>
      </c>
      <c r="M19" s="128">
        <f>datospollito!B144</f>
        <v>43604302</v>
      </c>
      <c r="N19" s="114">
        <f>datospollito!B156</f>
        <v>45742394</v>
      </c>
      <c r="O19" s="114">
        <v>46200528</v>
      </c>
      <c r="P19" s="114">
        <f>+datospollito!B180</f>
        <v>50175420</v>
      </c>
      <c r="Q19" s="114">
        <f>datospollito!B192</f>
        <v>52689391</v>
      </c>
      <c r="R19" s="114">
        <f>+datospollito!B204</f>
        <v>53487990</v>
      </c>
      <c r="S19" s="114">
        <f>+datospollito!B216</f>
        <v>50961252</v>
      </c>
      <c r="T19" s="114">
        <f>+datospollito!B228</f>
        <v>55524511.799999997</v>
      </c>
      <c r="U19" s="114">
        <v>59259597</v>
      </c>
      <c r="V19" s="114">
        <v>63163250</v>
      </c>
      <c r="W19" s="114">
        <v>63924140</v>
      </c>
      <c r="X19" s="114">
        <v>60222164</v>
      </c>
      <c r="Y19" s="129">
        <v>64913250</v>
      </c>
      <c r="Z19" s="114">
        <f>+datospollito!B302</f>
        <v>71386199.222448885</v>
      </c>
      <c r="AA19" s="114">
        <v>66082593</v>
      </c>
      <c r="AB19" s="114">
        <v>73135987</v>
      </c>
      <c r="AC19" s="114">
        <f>+datospollito!B339</f>
        <v>75664394</v>
      </c>
      <c r="AD19" s="114">
        <f>+datospollito!B351</f>
        <v>71740785</v>
      </c>
      <c r="AE19" s="114">
        <f>+datospollito!B363</f>
        <v>75402893</v>
      </c>
      <c r="AF19" s="114">
        <f>+datospollito!B375</f>
        <v>80299750</v>
      </c>
      <c r="AG19" s="114"/>
      <c r="AH19" s="121"/>
      <c r="AI19" s="122"/>
      <c r="AJ19" s="151"/>
      <c r="AK19" s="49"/>
      <c r="AL19" s="151"/>
      <c r="AM19" s="151"/>
    </row>
    <row r="20" spans="1:39" ht="15" customHeight="1">
      <c r="A20" s="112"/>
      <c r="B20" s="150"/>
      <c r="C20" s="150"/>
      <c r="D20" s="150"/>
      <c r="E20" s="150"/>
      <c r="F20" s="150"/>
      <c r="G20" s="127"/>
      <c r="H20" s="127"/>
      <c r="I20" s="127"/>
      <c r="J20" s="127"/>
      <c r="K20" s="127"/>
      <c r="L20" s="127"/>
      <c r="M20" s="128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29"/>
      <c r="Z20" s="114"/>
      <c r="AA20" s="114"/>
      <c r="AB20" s="114"/>
      <c r="AC20" s="114"/>
      <c r="AD20" s="114"/>
      <c r="AE20" s="114"/>
      <c r="AF20" s="114"/>
      <c r="AG20" s="114"/>
      <c r="AH20" s="121"/>
      <c r="AI20" s="122"/>
      <c r="AJ20" s="151"/>
      <c r="AK20" s="49"/>
      <c r="AL20" s="151"/>
      <c r="AM20" s="151"/>
    </row>
    <row r="21" spans="1:39" ht="15" customHeight="1">
      <c r="A21" s="112"/>
      <c r="B21" s="150"/>
      <c r="C21" s="150"/>
      <c r="D21" s="150"/>
      <c r="E21" s="150"/>
      <c r="F21" s="150"/>
      <c r="G21" s="127"/>
      <c r="H21" s="127"/>
      <c r="I21" s="127"/>
      <c r="J21" s="127"/>
      <c r="K21" s="127"/>
      <c r="L21" s="127"/>
      <c r="M21" s="128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29"/>
      <c r="Z21" s="114"/>
      <c r="AA21" s="114"/>
      <c r="AB21" s="114"/>
      <c r="AC21" s="114"/>
      <c r="AD21" s="114"/>
      <c r="AE21" s="114"/>
      <c r="AF21" s="114"/>
      <c r="AG21" s="114"/>
      <c r="AH21" s="121"/>
      <c r="AI21" s="122"/>
      <c r="AJ21" s="151"/>
      <c r="AK21" s="49"/>
      <c r="AL21" s="151"/>
      <c r="AM21" s="151"/>
    </row>
    <row r="22" spans="1:39" ht="16.5" customHeight="1" thickBot="1">
      <c r="A22" s="136"/>
      <c r="B22" s="150"/>
      <c r="C22" s="150"/>
      <c r="D22" s="150"/>
      <c r="E22" s="150"/>
      <c r="F22" s="150"/>
      <c r="G22" s="127"/>
      <c r="H22" s="127"/>
      <c r="I22" s="127"/>
      <c r="J22" s="127"/>
      <c r="K22" s="127"/>
      <c r="L22" s="127"/>
      <c r="M22" s="127"/>
      <c r="N22" s="153"/>
      <c r="O22" s="153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5"/>
      <c r="AI22" s="156"/>
      <c r="AJ22" s="5"/>
      <c r="AK22" s="5"/>
      <c r="AL22" s="5"/>
      <c r="AM22" s="5"/>
    </row>
    <row r="23" spans="1:39" ht="24" customHeight="1" thickBot="1">
      <c r="A23" s="157" t="s">
        <v>19</v>
      </c>
      <c r="B23" s="158"/>
      <c r="C23" s="158"/>
      <c r="D23" s="158"/>
      <c r="E23" s="158"/>
      <c r="F23" s="158"/>
      <c r="G23" s="159">
        <f>SUM(G7:G22)</f>
        <v>339334844</v>
      </c>
      <c r="H23" s="159">
        <f>SUM(H7:H22)</f>
        <v>364035811</v>
      </c>
      <c r="I23" s="159">
        <f>SUM(I7:I22)</f>
        <v>393728030</v>
      </c>
      <c r="J23" s="160">
        <f t="shared" ref="J23:Y23" si="1">SUM(J7:J21)</f>
        <v>415987217</v>
      </c>
      <c r="K23" s="160">
        <f t="shared" si="1"/>
        <v>424320997</v>
      </c>
      <c r="L23" s="160">
        <f t="shared" si="1"/>
        <v>455871725</v>
      </c>
      <c r="M23" s="160">
        <f t="shared" si="1"/>
        <v>504110349</v>
      </c>
      <c r="N23" s="161">
        <f t="shared" si="1"/>
        <v>557853987</v>
      </c>
      <c r="O23" s="161"/>
      <c r="P23" s="161">
        <f t="shared" si="1"/>
        <v>575536960</v>
      </c>
      <c r="Q23" s="161">
        <f t="shared" si="1"/>
        <v>610581798</v>
      </c>
      <c r="R23" s="161">
        <f t="shared" si="1"/>
        <v>617821961</v>
      </c>
      <c r="S23" s="161">
        <f t="shared" si="1"/>
        <v>625310909</v>
      </c>
      <c r="T23" s="161">
        <f t="shared" si="1"/>
        <v>660085618.69999993</v>
      </c>
      <c r="U23" s="161">
        <f t="shared" si="1"/>
        <v>700525206.92111242</v>
      </c>
      <c r="V23" s="161">
        <f t="shared" si="1"/>
        <v>732602274.56780958</v>
      </c>
      <c r="W23" s="161">
        <f t="shared" si="1"/>
        <v>756655559.70000005</v>
      </c>
      <c r="X23" s="161">
        <f t="shared" si="1"/>
        <v>767442335</v>
      </c>
      <c r="Y23" s="161">
        <f t="shared" si="1"/>
        <v>809532397</v>
      </c>
      <c r="Z23" s="161" t="e">
        <f>SUM(Z7:Z22)-#REF!</f>
        <v>#REF!</v>
      </c>
      <c r="AA23" s="161">
        <f>SUM(AA7:AA22)</f>
        <v>793443045.65597665</v>
      </c>
      <c r="AB23" s="161">
        <f>SUM(AB7:AB22)</f>
        <v>853799717.26708055</v>
      </c>
      <c r="AC23" s="161">
        <f>SUM(AC7:AC22)</f>
        <v>909734421</v>
      </c>
      <c r="AD23" s="161">
        <f>SUM(AD7:AD22)-AD10</f>
        <v>901483713</v>
      </c>
      <c r="AE23" s="161">
        <f>SUM(AE7:AE22)-AE10</f>
        <v>911542442</v>
      </c>
      <c r="AF23" s="161">
        <f>SUM(AF7:AF22)-AF10</f>
        <v>963372787.37639999</v>
      </c>
      <c r="AG23" s="161">
        <f>SUM(AG7:AG22)-AG10</f>
        <v>244917595</v>
      </c>
      <c r="AH23" s="161"/>
      <c r="AI23" s="162"/>
      <c r="AJ23" s="5"/>
      <c r="AL23" s="163"/>
      <c r="AM23" s="5"/>
    </row>
    <row r="24" spans="1:39" ht="14.25" thickTop="1">
      <c r="A24" s="102"/>
      <c r="B24" s="103"/>
      <c r="C24" s="103"/>
      <c r="D24" s="103"/>
      <c r="E24" s="103"/>
      <c r="F24" s="10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5"/>
      <c r="AJ24" s="5"/>
      <c r="AK24" s="5"/>
      <c r="AL24" s="163"/>
      <c r="AM24" s="5"/>
    </row>
    <row r="25" spans="1:39">
      <c r="A25" s="104"/>
      <c r="B25" s="105"/>
      <c r="C25" s="105"/>
      <c r="D25" s="105"/>
      <c r="E25" s="105"/>
      <c r="F25" s="105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5"/>
      <c r="AJ25" s="5"/>
      <c r="AK25" s="5"/>
      <c r="AL25" s="5"/>
      <c r="AM25" s="5"/>
    </row>
    <row r="26" spans="1:39">
      <c r="A26" s="166"/>
      <c r="B26" s="167"/>
      <c r="C26" s="167"/>
      <c r="D26" s="167"/>
      <c r="E26" s="167"/>
      <c r="F26" s="167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5"/>
      <c r="AJ26" s="5"/>
      <c r="AK26" s="5"/>
      <c r="AL26" s="5"/>
      <c r="AM26" s="5"/>
    </row>
    <row r="27" spans="1:39">
      <c r="A27" s="168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74">
        <f>+T23+POLLITA!O23</f>
        <v>694394261.81975532</v>
      </c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5"/>
      <c r="AJ27" s="5"/>
      <c r="AK27" s="5"/>
      <c r="AL27" s="5"/>
      <c r="AM27" s="5"/>
    </row>
    <row r="28" spans="1:39" s="109" customFormat="1" ht="18">
      <c r="A28" s="169" t="s">
        <v>20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06"/>
      <c r="Q28" s="106"/>
      <c r="R28" s="106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8"/>
    </row>
    <row r="29" spans="1:39" s="109" customFormat="1" ht="16.5" thickBot="1">
      <c r="A29" s="184" t="s">
        <v>21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1:39" ht="14.25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</sheetData>
  <mergeCells count="22">
    <mergeCell ref="V4:V5"/>
    <mergeCell ref="A2:AI2"/>
    <mergeCell ref="G3:AI3"/>
    <mergeCell ref="Y4:Y5"/>
    <mergeCell ref="X4:X5"/>
    <mergeCell ref="Z4:Z5"/>
    <mergeCell ref="S4:S5"/>
    <mergeCell ref="AA4:AA5"/>
    <mergeCell ref="AB4:AB5"/>
    <mergeCell ref="AC4:AC5"/>
    <mergeCell ref="AD4:AD5"/>
    <mergeCell ref="AE4:AE5"/>
    <mergeCell ref="AF4:AF5"/>
    <mergeCell ref="AG4:AG5"/>
    <mergeCell ref="W4:W5"/>
    <mergeCell ref="T4:T5"/>
    <mergeCell ref="U4:U5"/>
    <mergeCell ref="A29:N29"/>
    <mergeCell ref="A4:A5"/>
    <mergeCell ref="P4:P5"/>
    <mergeCell ref="Q4:Q5"/>
    <mergeCell ref="R4:R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I88"/>
  <sheetViews>
    <sheetView tabSelected="1" view="pageBreakPreview" topLeftCell="A2" zoomScale="115" zoomScaleNormal="115" zoomScaleSheetLayoutView="115" workbookViewId="0">
      <selection activeCell="AD11" sqref="AD11"/>
    </sheetView>
  </sheetViews>
  <sheetFormatPr baseColWidth="10" defaultColWidth="11.42578125" defaultRowHeight="13.5"/>
  <cols>
    <col min="1" max="1" width="14.28515625" style="46" customWidth="1"/>
    <col min="2" max="3" width="20.42578125" style="46" hidden="1" customWidth="1"/>
    <col min="4" max="4" width="19.140625" style="46" hidden="1" customWidth="1"/>
    <col min="5" max="7" width="18" style="46" hidden="1" customWidth="1"/>
    <col min="8" max="8" width="18.42578125" style="46" hidden="1" customWidth="1"/>
    <col min="9" max="19" width="14.28515625" style="46" hidden="1" customWidth="1"/>
    <col min="20" max="24" width="17.42578125" style="46" hidden="1" customWidth="1"/>
    <col min="25" max="28" width="17.42578125" style="46" customWidth="1"/>
    <col min="29" max="29" width="15.7109375" style="46" customWidth="1"/>
    <col min="30" max="30" width="14.7109375" style="46" customWidth="1"/>
    <col min="31" max="31" width="15" style="46" customWidth="1"/>
    <col min="32" max="32" width="16.7109375" style="46" customWidth="1"/>
    <col min="33" max="33" width="13.7109375" style="46" customWidth="1"/>
    <col min="34" max="34" width="13.42578125" style="46" customWidth="1"/>
    <col min="35" max="35" width="14.140625" style="46" customWidth="1"/>
    <col min="36" max="16384" width="11.42578125" style="46"/>
  </cols>
  <sheetData>
    <row r="1" spans="1:34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5"/>
    </row>
    <row r="2" spans="1:34" s="36" customFormat="1" ht="61.5" customHeight="1">
      <c r="A2" s="197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9"/>
    </row>
    <row r="3" spans="1:34" s="36" customFormat="1" ht="12" customHeight="1" thickBot="1">
      <c r="A3" s="37"/>
      <c r="B3" s="200" t="s">
        <v>22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1"/>
    </row>
    <row r="4" spans="1:34" s="40" customFormat="1" ht="16.5">
      <c r="A4" s="202" t="s">
        <v>3</v>
      </c>
      <c r="B4" s="193">
        <v>2000</v>
      </c>
      <c r="C4" s="193">
        <v>2001</v>
      </c>
      <c r="D4" s="193">
        <v>2002</v>
      </c>
      <c r="E4" s="193">
        <v>2003</v>
      </c>
      <c r="F4" s="193">
        <v>2004</v>
      </c>
      <c r="G4" s="193">
        <v>2005</v>
      </c>
      <c r="H4" s="193">
        <v>2006</v>
      </c>
      <c r="I4" s="193">
        <v>2007</v>
      </c>
      <c r="J4" s="193">
        <v>2008</v>
      </c>
      <c r="K4" s="193">
        <v>2009</v>
      </c>
      <c r="L4" s="193">
        <v>2010</v>
      </c>
      <c r="M4" s="193">
        <v>2011</v>
      </c>
      <c r="N4" s="193">
        <v>2012</v>
      </c>
      <c r="O4" s="193">
        <v>2013</v>
      </c>
      <c r="P4" s="193">
        <v>2014</v>
      </c>
      <c r="Q4" s="193">
        <v>2015</v>
      </c>
      <c r="R4" s="193">
        <v>2016</v>
      </c>
      <c r="S4" s="193">
        <v>2017</v>
      </c>
      <c r="T4" s="193">
        <v>2018</v>
      </c>
      <c r="U4" s="193">
        <v>2019</v>
      </c>
      <c r="V4" s="193">
        <v>2020</v>
      </c>
      <c r="W4" s="193">
        <v>2021</v>
      </c>
      <c r="X4" s="193">
        <v>2022</v>
      </c>
      <c r="Y4" s="193">
        <v>2023</v>
      </c>
      <c r="Z4" s="193">
        <v>2024</v>
      </c>
      <c r="AA4" s="193">
        <v>2025</v>
      </c>
      <c r="AB4" s="193">
        <v>2026</v>
      </c>
      <c r="AC4" s="38" t="s">
        <v>23</v>
      </c>
      <c r="AD4" s="39" t="s">
        <v>24</v>
      </c>
      <c r="AE4" s="93"/>
      <c r="AF4" s="93"/>
    </row>
    <row r="5" spans="1:34" s="40" customFormat="1" ht="17.25" thickBot="1">
      <c r="A5" s="203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41" t="s">
        <v>39</v>
      </c>
      <c r="AD5" s="42" t="s">
        <v>25</v>
      </c>
      <c r="AE5" s="93"/>
      <c r="AF5" s="93"/>
    </row>
    <row r="6" spans="1:34" ht="1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</row>
    <row r="7" spans="1:34" s="36" customFormat="1" ht="18.75" customHeight="1">
      <c r="A7" s="113" t="s">
        <v>7</v>
      </c>
      <c r="B7" s="47">
        <v>2021981</v>
      </c>
      <c r="C7" s="47">
        <v>2081755</v>
      </c>
      <c r="D7" s="47">
        <v>2021500</v>
      </c>
      <c r="E7" s="47">
        <v>1977092</v>
      </c>
      <c r="F7" s="47">
        <v>1928335</v>
      </c>
      <c r="G7" s="47">
        <v>2445542</v>
      </c>
      <c r="H7" s="47">
        <v>2433592</v>
      </c>
      <c r="I7" s="47">
        <v>2378434</v>
      </c>
      <c r="J7" s="47">
        <v>2425201</v>
      </c>
      <c r="K7" s="47">
        <f>+datospollita!B171</f>
        <v>2770924</v>
      </c>
      <c r="L7" s="47">
        <f>+datospollita!B183</f>
        <v>2403673</v>
      </c>
      <c r="M7" s="47">
        <f>+datospollita!B195</f>
        <v>2626946</v>
      </c>
      <c r="N7" s="47">
        <f>+datospollita!B207</f>
        <v>2916535</v>
      </c>
      <c r="O7" s="47">
        <f>+datospollita!B219</f>
        <v>2847549.9981024642</v>
      </c>
      <c r="P7" s="47">
        <f>+datospollita!B231</f>
        <v>2849367</v>
      </c>
      <c r="Q7" s="47">
        <f>+datospollita!B243</f>
        <v>2916091.3</v>
      </c>
      <c r="R7" s="47">
        <f>+datospollita!B255</f>
        <v>3061186</v>
      </c>
      <c r="S7" s="47">
        <v>3643128</v>
      </c>
      <c r="T7" s="47">
        <f>+datospollita!B279</f>
        <v>3324266</v>
      </c>
      <c r="U7" s="47">
        <f>+datospollita!B291</f>
        <v>3637092</v>
      </c>
      <c r="V7" s="47">
        <f>+datospollita!B303</f>
        <v>4240436</v>
      </c>
      <c r="W7" s="47">
        <f>+datospollita!B315</f>
        <v>4125629</v>
      </c>
      <c r="X7" s="47">
        <f>+datospollita!B327</f>
        <v>4076611</v>
      </c>
      <c r="Y7" s="47">
        <f>+datospollita!B339</f>
        <v>3431920</v>
      </c>
      <c r="Z7" s="47">
        <f>+datospollita!B351</f>
        <v>4477528</v>
      </c>
      <c r="AA7" s="47">
        <f>+datospollita!B363</f>
        <v>5089915</v>
      </c>
      <c r="AB7" s="47">
        <f>+datospollita!B375</f>
        <v>4108441</v>
      </c>
      <c r="AC7" s="48">
        <f>(AB7-AA7)/AA7</f>
        <v>-0.19282718866621545</v>
      </c>
      <c r="AD7" s="95">
        <f>+(AB7-AA19)/AA19</f>
        <v>-6.757262189589254E-2</v>
      </c>
      <c r="AE7" s="49"/>
      <c r="AF7" s="49"/>
      <c r="AG7" s="49"/>
      <c r="AH7" s="49"/>
    </row>
    <row r="8" spans="1:34" s="36" customFormat="1">
      <c r="A8" s="113" t="s">
        <v>8</v>
      </c>
      <c r="B8" s="47">
        <v>1600360</v>
      </c>
      <c r="C8" s="47">
        <v>1847198</v>
      </c>
      <c r="D8" s="47">
        <v>1749876</v>
      </c>
      <c r="E8" s="47">
        <v>2227609</v>
      </c>
      <c r="F8" s="47">
        <v>1922272</v>
      </c>
      <c r="G8" s="47">
        <v>2412500</v>
      </c>
      <c r="H8" s="47">
        <f>datospollita!B134</f>
        <v>2120896</v>
      </c>
      <c r="I8" s="47">
        <f>datospollita!B146</f>
        <v>2340427</v>
      </c>
      <c r="J8" s="47">
        <v>2238466</v>
      </c>
      <c r="K8" s="47">
        <f>+datospollita!B170</f>
        <v>2578640</v>
      </c>
      <c r="L8" s="47">
        <f>+datospollita!B182</f>
        <v>2152768</v>
      </c>
      <c r="M8" s="47">
        <f>+datospollita!B194</f>
        <v>2705367</v>
      </c>
      <c r="N8" s="47">
        <f>+datospollita!B206</f>
        <v>2785719</v>
      </c>
      <c r="O8" s="47">
        <f>+datospollita!B218</f>
        <v>2892856</v>
      </c>
      <c r="P8" s="47">
        <f>+datospollita!B232</f>
        <v>2675985</v>
      </c>
      <c r="Q8" s="47">
        <f>+datospollita!B244</f>
        <v>3125910</v>
      </c>
      <c r="R8" s="47">
        <f>+datospollita!B256</f>
        <v>3338767</v>
      </c>
      <c r="S8" s="47">
        <f>+datospollita!B268</f>
        <v>3321023</v>
      </c>
      <c r="T8" s="47">
        <f>+datospollita!B280</f>
        <v>3311956</v>
      </c>
      <c r="U8" s="47">
        <f>+datospollita!B292</f>
        <v>3805525</v>
      </c>
      <c r="V8" s="47">
        <f>+datospollita!B304</f>
        <v>3809311</v>
      </c>
      <c r="W8" s="47">
        <f>+datospollita!B316</f>
        <v>3335989</v>
      </c>
      <c r="X8" s="47">
        <f>+datospollita!B328</f>
        <v>4094928</v>
      </c>
      <c r="Y8" s="47">
        <f>+datospollita!B340</f>
        <v>3832051</v>
      </c>
      <c r="Z8" s="47">
        <f>+datospollita!B352</f>
        <v>4714320</v>
      </c>
      <c r="AA8" s="47">
        <f>+datospollita!B364</f>
        <v>4410092</v>
      </c>
      <c r="AB8" s="47">
        <f>+datospollita!B376</f>
        <v>4024224.8716129037</v>
      </c>
      <c r="AC8" s="48">
        <f>(AB8-AA8)/AA8</f>
        <v>-8.7496389732254182E-2</v>
      </c>
      <c r="AD8" s="95">
        <f>+(AB8-AB7)/AB7</f>
        <v>-2.049831758253224E-2</v>
      </c>
      <c r="AE8" s="94"/>
      <c r="AF8" s="49"/>
      <c r="AG8" s="49"/>
      <c r="AH8" s="49"/>
    </row>
    <row r="9" spans="1:34" s="36" customFormat="1">
      <c r="A9" s="113" t="s">
        <v>9</v>
      </c>
      <c r="B9" s="47">
        <v>1809360</v>
      </c>
      <c r="C9" s="47">
        <v>2063696</v>
      </c>
      <c r="D9" s="47">
        <v>1827143</v>
      </c>
      <c r="E9" s="47">
        <v>2032344</v>
      </c>
      <c r="F9" s="47">
        <v>1968525</v>
      </c>
      <c r="G9" s="47">
        <v>2665040</v>
      </c>
      <c r="H9" s="47">
        <f>datospollita!B135</f>
        <v>2433592</v>
      </c>
      <c r="I9" s="47">
        <f>datospollita!B147</f>
        <v>2378370</v>
      </c>
      <c r="J9" s="47">
        <v>2687304</v>
      </c>
      <c r="K9" s="47">
        <f>+datospollita!B171</f>
        <v>2770924</v>
      </c>
      <c r="L9" s="47">
        <f>+datospollita!B183</f>
        <v>2403673</v>
      </c>
      <c r="M9" s="47">
        <f>+datospollita!B195</f>
        <v>2626946</v>
      </c>
      <c r="N9" s="47">
        <f>+datospollita!B207</f>
        <v>2916535</v>
      </c>
      <c r="O9" s="47">
        <f>+datospollita!B219</f>
        <v>2847549.9981024642</v>
      </c>
      <c r="P9" s="47">
        <f>+datospollita!B233</f>
        <v>3037867</v>
      </c>
      <c r="Q9" s="47">
        <f>+datospollita!B245</f>
        <v>3397256</v>
      </c>
      <c r="R9" s="47">
        <f>+datospollita!B257</f>
        <v>3406124</v>
      </c>
      <c r="S9" s="47">
        <f>+datospollita!B269</f>
        <v>4092980</v>
      </c>
      <c r="T9" s="47">
        <f>+datospollita!B281</f>
        <v>3516660</v>
      </c>
      <c r="U9" s="47">
        <f>+datospollita!B293</f>
        <v>4006446</v>
      </c>
      <c r="V9" s="47">
        <f>+datospollita!B305</f>
        <v>4280349</v>
      </c>
      <c r="W9" s="47">
        <f>+datospollita!B317</f>
        <v>4556887</v>
      </c>
      <c r="X9" s="47">
        <f>+datospollita!B329</f>
        <v>4607376</v>
      </c>
      <c r="Y9" s="47">
        <f>+datospollita!B341</f>
        <v>5018633</v>
      </c>
      <c r="Z9" s="47">
        <f>+datospollita!B353</f>
        <v>4595255</v>
      </c>
      <c r="AA9" s="47">
        <f>+datospollita!B365</f>
        <v>4943128</v>
      </c>
      <c r="AB9" s="47">
        <f>+datospollita!B377</f>
        <v>4103289</v>
      </c>
      <c r="AC9" s="48">
        <f>(AB9-AA9)/AA9</f>
        <v>-0.16990031413307524</v>
      </c>
      <c r="AD9" s="95">
        <f>+(AB9-AB8)/AB8</f>
        <v>1.9647045309226854E-2</v>
      </c>
      <c r="AE9" s="94"/>
      <c r="AF9" s="49"/>
      <c r="AG9" s="49"/>
      <c r="AH9" s="49"/>
    </row>
    <row r="10" spans="1:34" s="36" customFormat="1">
      <c r="A10" s="113" t="s">
        <v>10</v>
      </c>
      <c r="B10" s="47">
        <v>1778996</v>
      </c>
      <c r="C10" s="47">
        <v>1735236</v>
      </c>
      <c r="D10" s="47">
        <v>1925382</v>
      </c>
      <c r="E10" s="47">
        <v>1854763</v>
      </c>
      <c r="F10" s="47">
        <v>1992746</v>
      </c>
      <c r="G10" s="47">
        <v>2358063</v>
      </c>
      <c r="H10" s="47">
        <f>datospollita!B134</f>
        <v>2120896</v>
      </c>
      <c r="I10" s="47">
        <f>datospollita!B146</f>
        <v>2340427</v>
      </c>
      <c r="J10" s="47">
        <v>2435020</v>
      </c>
      <c r="K10" s="47">
        <f>+datospollita!B170</f>
        <v>2578640</v>
      </c>
      <c r="L10" s="47">
        <f>+datospollita!B182</f>
        <v>2152768</v>
      </c>
      <c r="M10" s="47">
        <f>+datospollita!B194</f>
        <v>2705367</v>
      </c>
      <c r="N10" s="47">
        <f>+datospollita!B206</f>
        <v>2785719</v>
      </c>
      <c r="O10" s="47">
        <f>+datospollita!B218</f>
        <v>2892856</v>
      </c>
      <c r="P10" s="47">
        <f>+datospollita!B232</f>
        <v>2675985</v>
      </c>
      <c r="Q10" s="47">
        <f>+datospollita!B244</f>
        <v>3125910</v>
      </c>
      <c r="R10" s="47">
        <f>+datospollita!B256</f>
        <v>3338767</v>
      </c>
      <c r="S10" s="47">
        <f>+datospollita!B268</f>
        <v>3321023</v>
      </c>
      <c r="T10" s="47">
        <f>+datospollita!B280</f>
        <v>3311956</v>
      </c>
      <c r="U10" s="137">
        <f>+datospollita!B292</f>
        <v>3805525</v>
      </c>
      <c r="V10" s="47">
        <f>+datospollita!B306</f>
        <v>3573210</v>
      </c>
      <c r="W10" s="47">
        <f>+datospollita!B318</f>
        <v>4252512</v>
      </c>
      <c r="X10" s="47">
        <f>+datospollita!B330</f>
        <v>3923764</v>
      </c>
      <c r="Y10" s="47">
        <f>+datospollita!B342</f>
        <v>4125232</v>
      </c>
      <c r="Z10" s="47">
        <f>+datospollita!B354</f>
        <v>5165118</v>
      </c>
      <c r="AA10" s="47">
        <f>+datospollita!B366</f>
        <v>4749190</v>
      </c>
      <c r="AB10" s="47">
        <f>+datospollita!B378</f>
        <v>4676725</v>
      </c>
      <c r="AC10" s="48">
        <f>(AB10-AA10)/AA10</f>
        <v>-1.5258391430959806E-2</v>
      </c>
      <c r="AD10" s="95">
        <f>+(AB10-AB9)/AB9</f>
        <v>0.13975033198977699</v>
      </c>
      <c r="AE10" s="94"/>
      <c r="AF10" s="49"/>
      <c r="AG10" s="49"/>
      <c r="AH10" s="49"/>
    </row>
    <row r="11" spans="1:34" s="36" customFormat="1">
      <c r="A11" s="113" t="s">
        <v>11</v>
      </c>
      <c r="B11" s="47">
        <v>2082363</v>
      </c>
      <c r="C11" s="47">
        <v>1874224</v>
      </c>
      <c r="D11" s="47">
        <v>2177417</v>
      </c>
      <c r="E11" s="47">
        <v>1878104</v>
      </c>
      <c r="F11" s="47">
        <v>2011476</v>
      </c>
      <c r="G11" s="47">
        <v>2549571</v>
      </c>
      <c r="H11" s="47">
        <f>datospollita!B135</f>
        <v>2433592</v>
      </c>
      <c r="I11" s="47">
        <f>datospollita!B147</f>
        <v>2378370</v>
      </c>
      <c r="J11" s="47">
        <v>2515167</v>
      </c>
      <c r="K11" s="47">
        <f>+datospollita!B171</f>
        <v>2770924</v>
      </c>
      <c r="L11" s="47">
        <f>+datospollita!B183</f>
        <v>2403673</v>
      </c>
      <c r="M11" s="47">
        <f>+datospollita!B195</f>
        <v>2626946</v>
      </c>
      <c r="N11" s="47">
        <f>+datospollita!B207</f>
        <v>2916535</v>
      </c>
      <c r="O11" s="47">
        <f>+datospollita!B219</f>
        <v>2847549.9981024642</v>
      </c>
      <c r="P11" s="47">
        <f>+datospollita!B235</f>
        <v>2857758</v>
      </c>
      <c r="Q11" s="47">
        <f>+datospollita!B247</f>
        <v>2787336.2401433727</v>
      </c>
      <c r="R11" s="47">
        <f>+datospollita!B259</f>
        <v>3159343</v>
      </c>
      <c r="S11" s="47">
        <f>+datospollita!B271</f>
        <v>4050246</v>
      </c>
      <c r="T11" s="47">
        <f>+datospollita!B283</f>
        <v>3532544</v>
      </c>
      <c r="U11" s="47">
        <f>+datospollita!B295</f>
        <v>4051797</v>
      </c>
      <c r="V11" s="47">
        <f>+datospollita!B307</f>
        <v>4059728</v>
      </c>
      <c r="W11" s="47">
        <f>+datospollita!B319</f>
        <v>3417150</v>
      </c>
      <c r="X11" s="47">
        <f>+datospollita!B331</f>
        <v>4357809</v>
      </c>
      <c r="Y11" s="47">
        <f>+datospollita!B343</f>
        <v>4457006</v>
      </c>
      <c r="Z11" s="47">
        <f>+datospollita!B355</f>
        <v>4806398</v>
      </c>
      <c r="AA11" s="47">
        <f>+datospollita!B367</f>
        <v>5117172</v>
      </c>
      <c r="AB11" s="47">
        <f>+datospollita!B379</f>
        <v>4641975</v>
      </c>
      <c r="AC11" s="48">
        <f>(AB11-AA11)/AA11</f>
        <v>-9.2863206474200988E-2</v>
      </c>
      <c r="AD11" s="95">
        <f>+(AB11-AB10)/AB10</f>
        <v>-7.4304133768823269E-3</v>
      </c>
      <c r="AE11" s="94"/>
      <c r="AF11" s="49"/>
      <c r="AG11" s="49"/>
      <c r="AH11" s="49"/>
    </row>
    <row r="12" spans="1:34" s="36" customFormat="1" ht="15.75" customHeight="1">
      <c r="A12" s="130" t="s">
        <v>40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99">
        <f>SUM(W7:W8)</f>
        <v>7461618</v>
      </c>
      <c r="X12" s="99">
        <f>SUM(X7:X8)</f>
        <v>8171539</v>
      </c>
      <c r="Y12" s="99">
        <f>SUM(Y7:Y11)</f>
        <v>20864842</v>
      </c>
      <c r="Z12" s="99">
        <f t="shared" ref="Z12:AB12" si="0">SUM(Z7:Z11)</f>
        <v>23758619</v>
      </c>
      <c r="AA12" s="99">
        <f t="shared" si="0"/>
        <v>24309497</v>
      </c>
      <c r="AB12" s="99">
        <f t="shared" si="0"/>
        <v>21554654.871612903</v>
      </c>
      <c r="AC12" s="48"/>
      <c r="AD12" s="95"/>
      <c r="AE12" s="49"/>
      <c r="AF12" s="49"/>
      <c r="AG12" s="49"/>
      <c r="AH12" s="49"/>
    </row>
    <row r="13" spans="1:34" s="36" customFormat="1">
      <c r="A13" s="113" t="s">
        <v>12</v>
      </c>
      <c r="B13" s="47">
        <v>2050904</v>
      </c>
      <c r="C13" s="47">
        <v>1640312</v>
      </c>
      <c r="D13" s="47">
        <v>2154131</v>
      </c>
      <c r="E13" s="47">
        <v>1872281</v>
      </c>
      <c r="F13" s="47">
        <v>1929289</v>
      </c>
      <c r="G13" s="47">
        <v>2531359</v>
      </c>
      <c r="H13" s="47">
        <f>datospollita!B140</f>
        <v>2305102</v>
      </c>
      <c r="I13" s="47">
        <f>datospollita!B152</f>
        <v>2112732</v>
      </c>
      <c r="J13" s="47">
        <v>2289272</v>
      </c>
      <c r="K13" s="47">
        <f>+datospollita!B176</f>
        <v>2585389</v>
      </c>
      <c r="L13" s="47">
        <f>+datospollita!B188</f>
        <v>2104664</v>
      </c>
      <c r="M13" s="47">
        <f>+datospollita!B200</f>
        <v>2636227</v>
      </c>
      <c r="N13" s="47">
        <f>+datospollita!B212</f>
        <v>2491273</v>
      </c>
      <c r="O13" s="47">
        <f>+datospollita!B224</f>
        <v>2624831.1039426527</v>
      </c>
      <c r="P13" s="47">
        <f>+datospollita!B236</f>
        <v>2810269</v>
      </c>
      <c r="Q13" s="47">
        <f>+datospollita!B248</f>
        <v>3521943.5806451617</v>
      </c>
      <c r="R13" s="47">
        <f>+datospollita!B260</f>
        <v>3344447</v>
      </c>
      <c r="S13" s="47">
        <f>+datospollita!B272</f>
        <v>3623965</v>
      </c>
      <c r="T13" s="47">
        <f>+datospollita!B284</f>
        <v>3400505</v>
      </c>
      <c r="U13" s="47">
        <f>+datospollita!B296</f>
        <v>3544060</v>
      </c>
      <c r="V13" s="47">
        <f>+datospollita!B308</f>
        <v>4280472</v>
      </c>
      <c r="W13" s="47">
        <f>+datospollita!B320</f>
        <v>3096227</v>
      </c>
      <c r="X13" s="47">
        <f>+datospollita!B332</f>
        <v>4087695</v>
      </c>
      <c r="Y13" s="47">
        <f>+datospollita!B344</f>
        <v>4663722</v>
      </c>
      <c r="Z13" s="47">
        <f>+datospollita!B356</f>
        <v>4031173</v>
      </c>
      <c r="AA13" s="47">
        <f>+datospollita!B368</f>
        <v>4874880</v>
      </c>
      <c r="AB13" s="47"/>
      <c r="AC13" s="48"/>
      <c r="AD13" s="95"/>
      <c r="AE13" s="94"/>
      <c r="AF13" s="49"/>
      <c r="AG13" s="49"/>
      <c r="AH13" s="49"/>
    </row>
    <row r="14" spans="1:34" s="135" customFormat="1">
      <c r="A14" s="131" t="s">
        <v>13</v>
      </c>
      <c r="B14" s="132">
        <v>1659555</v>
      </c>
      <c r="C14" s="132">
        <v>1758250</v>
      </c>
      <c r="D14" s="132">
        <v>1973323</v>
      </c>
      <c r="E14" s="132">
        <v>1825546</v>
      </c>
      <c r="F14" s="132">
        <v>2152834</v>
      </c>
      <c r="G14" s="132">
        <v>2129548</v>
      </c>
      <c r="H14" s="132">
        <f>datospollita!B137</f>
        <v>1894240</v>
      </c>
      <c r="I14" s="132">
        <f>datospollita!B149</f>
        <v>2117412</v>
      </c>
      <c r="J14" s="132">
        <v>2299562</v>
      </c>
      <c r="K14" s="132">
        <f>+datospollita!B173</f>
        <v>2727652</v>
      </c>
      <c r="L14" s="132">
        <f>+datospollita!B185</f>
        <v>2645450</v>
      </c>
      <c r="M14" s="132">
        <f>+datospollita!B197</f>
        <v>2732942</v>
      </c>
      <c r="N14" s="132">
        <f>+datospollita!B209</f>
        <v>2996833</v>
      </c>
      <c r="O14" s="132">
        <f>+datospollita!B221</f>
        <v>2791119</v>
      </c>
      <c r="P14" s="132">
        <f>+datospollita!B237</f>
        <v>2783948</v>
      </c>
      <c r="Q14" s="132">
        <f>+datospollita!B249</f>
        <v>3348086</v>
      </c>
      <c r="R14" s="132">
        <f>+datospollita!B261</f>
        <v>3263321</v>
      </c>
      <c r="S14" s="132">
        <f>+datospollita!B273</f>
        <v>3204157</v>
      </c>
      <c r="T14" s="132">
        <f>+datospollita!B285</f>
        <v>3259545</v>
      </c>
      <c r="U14" s="132">
        <f>+datospollita!B297</f>
        <v>4123795</v>
      </c>
      <c r="V14" s="132">
        <f>+datospollita!B309</f>
        <v>4292835</v>
      </c>
      <c r="W14" s="132">
        <f>+datospollita!B321</f>
        <v>4022722.94</v>
      </c>
      <c r="X14" s="132">
        <f>+datospollita!B333</f>
        <v>3860585</v>
      </c>
      <c r="Y14" s="132">
        <f>+datospollita!B345</f>
        <v>4277425</v>
      </c>
      <c r="Z14" s="47">
        <f>+datospollita!B357</f>
        <v>4826003</v>
      </c>
      <c r="AA14" s="47">
        <f>+datospollita!B369</f>
        <v>5276370.9587096768</v>
      </c>
      <c r="AB14" s="47"/>
      <c r="AC14" s="48"/>
      <c r="AD14" s="95"/>
      <c r="AE14" s="133"/>
      <c r="AF14" s="134"/>
      <c r="AG14" s="134"/>
      <c r="AH14" s="134"/>
    </row>
    <row r="15" spans="1:34" s="135" customFormat="1">
      <c r="A15" s="113" t="s">
        <v>14</v>
      </c>
      <c r="B15" s="47">
        <v>1992224</v>
      </c>
      <c r="C15" s="47">
        <v>1590016</v>
      </c>
      <c r="D15" s="47">
        <v>1824268</v>
      </c>
      <c r="E15" s="47">
        <v>1881979</v>
      </c>
      <c r="F15" s="47">
        <v>2239845</v>
      </c>
      <c r="G15" s="47">
        <v>2621080</v>
      </c>
      <c r="H15" s="47">
        <v>2106971</v>
      </c>
      <c r="I15" s="47">
        <v>2142782</v>
      </c>
      <c r="J15" s="47">
        <v>2404709</v>
      </c>
      <c r="K15" s="47">
        <v>2655188</v>
      </c>
      <c r="L15" s="47">
        <v>2934411</v>
      </c>
      <c r="M15" s="47">
        <v>2250256</v>
      </c>
      <c r="N15" s="47">
        <v>2824079</v>
      </c>
      <c r="O15" s="47">
        <v>2830928.0071684578</v>
      </c>
      <c r="P15" s="47">
        <v>3211549</v>
      </c>
      <c r="Q15" s="47">
        <v>2836497.6</v>
      </c>
      <c r="R15" s="47">
        <v>3193535</v>
      </c>
      <c r="S15" s="47">
        <v>3763687</v>
      </c>
      <c r="T15" s="47">
        <v>2834104</v>
      </c>
      <c r="U15" s="47">
        <f>+datospollita!B298</f>
        <v>4358592.54</v>
      </c>
      <c r="V15" s="47">
        <f>+datospollita!B310</f>
        <v>4235398</v>
      </c>
      <c r="W15" s="47">
        <f>+datospollita!B322</f>
        <v>4532517</v>
      </c>
      <c r="X15" s="47">
        <f>+datospollita!B334</f>
        <v>4149983</v>
      </c>
      <c r="Y15" s="47">
        <f>+datospollita!B346</f>
        <v>4037480</v>
      </c>
      <c r="Z15" s="47">
        <f>+datospollita!B358</f>
        <v>4375133</v>
      </c>
      <c r="AA15" s="47">
        <f>+datospollita!B370</f>
        <v>4603112</v>
      </c>
      <c r="AB15" s="47"/>
      <c r="AC15" s="48"/>
      <c r="AD15" s="95"/>
      <c r="AE15" s="133"/>
      <c r="AF15" s="134"/>
      <c r="AG15" s="134"/>
      <c r="AH15" s="134"/>
    </row>
    <row r="16" spans="1:34" s="36" customFormat="1">
      <c r="A16" s="113" t="s">
        <v>15</v>
      </c>
      <c r="B16" s="47">
        <v>1629226</v>
      </c>
      <c r="C16" s="47">
        <v>1305773</v>
      </c>
      <c r="D16" s="47">
        <v>1887149</v>
      </c>
      <c r="E16" s="47">
        <v>1804435</v>
      </c>
      <c r="F16" s="47">
        <v>2271063</v>
      </c>
      <c r="G16" s="47">
        <v>2731081</v>
      </c>
      <c r="H16" s="47">
        <f>datospollita!B141</f>
        <v>2050783</v>
      </c>
      <c r="I16" s="47">
        <f>datospollita!B153</f>
        <v>2274597</v>
      </c>
      <c r="J16" s="47">
        <v>2580888</v>
      </c>
      <c r="K16" s="47">
        <f>+datospollita!B177</f>
        <v>2676484</v>
      </c>
      <c r="L16" s="47">
        <f>+datospollita!B189</f>
        <v>2606041</v>
      </c>
      <c r="M16" s="47">
        <f>+datospollita!B201</f>
        <v>2027521</v>
      </c>
      <c r="N16" s="47">
        <f>+datospollita!B213</f>
        <v>2576433</v>
      </c>
      <c r="O16" s="47">
        <f>+datospollita!B225</f>
        <v>3231208</v>
      </c>
      <c r="P16" s="47">
        <f>+datospollita!B239</f>
        <v>3180213.9408602151</v>
      </c>
      <c r="Q16" s="47">
        <f>+datospollita!B251</f>
        <v>2889443.476702509</v>
      </c>
      <c r="R16" s="47">
        <f>+datospollita!B263</f>
        <v>3420744</v>
      </c>
      <c r="S16" s="47">
        <f>+datospollita!B275</f>
        <v>3348808</v>
      </c>
      <c r="T16" s="47">
        <f>+datospollita!B287</f>
        <v>3232848</v>
      </c>
      <c r="U16" s="47">
        <f>+datospollita!B299</f>
        <v>4173664</v>
      </c>
      <c r="V16" s="47">
        <f>+datospollita!B311</f>
        <v>3899805</v>
      </c>
      <c r="W16" s="47">
        <f>+datospollita!B323</f>
        <v>3529455</v>
      </c>
      <c r="X16" s="47">
        <f>+datospollita!B335</f>
        <v>3959712</v>
      </c>
      <c r="Y16" s="47">
        <f>+datospollita!B347</f>
        <v>4096608</v>
      </c>
      <c r="Z16" s="47">
        <f>+datospollita!B359</f>
        <v>4852530</v>
      </c>
      <c r="AA16" s="47">
        <f>+datospollita!B371</f>
        <v>5205724</v>
      </c>
      <c r="AB16" s="47"/>
      <c r="AC16" s="48"/>
      <c r="AD16" s="95"/>
      <c r="AE16" s="49"/>
      <c r="AF16" s="49"/>
      <c r="AG16" s="49"/>
      <c r="AH16" s="49"/>
    </row>
    <row r="17" spans="1:34" s="36" customFormat="1">
      <c r="A17" s="113" t="s">
        <v>16</v>
      </c>
      <c r="B17" s="47">
        <v>1861998</v>
      </c>
      <c r="C17" s="47">
        <v>1458530</v>
      </c>
      <c r="D17" s="47">
        <v>2370868</v>
      </c>
      <c r="E17" s="47">
        <v>1925035</v>
      </c>
      <c r="F17" s="47">
        <v>2163184</v>
      </c>
      <c r="G17" s="47">
        <v>2321495</v>
      </c>
      <c r="H17" s="47">
        <f>datospollita!B142</f>
        <v>2106971</v>
      </c>
      <c r="I17" s="47">
        <f>datospollita!B154</f>
        <v>2142782</v>
      </c>
      <c r="J17" s="47">
        <v>2496533</v>
      </c>
      <c r="K17" s="47">
        <f>+datospollita!B178</f>
        <v>2655188</v>
      </c>
      <c r="L17" s="47">
        <f>+datospollita!B190</f>
        <v>2934411</v>
      </c>
      <c r="M17" s="47">
        <f>+datospollita!B202</f>
        <v>2250256</v>
      </c>
      <c r="N17" s="47">
        <f>+datospollita!B214</f>
        <v>2824079</v>
      </c>
      <c r="O17" s="47">
        <f>+datospollita!B226</f>
        <v>2830928.0071684578</v>
      </c>
      <c r="P17" s="47">
        <f>+datospollita!B240</f>
        <v>3056879.4</v>
      </c>
      <c r="Q17" s="47">
        <f>+datospollita!B252</f>
        <v>3138278</v>
      </c>
      <c r="R17" s="47">
        <f>+datospollita!B264</f>
        <v>3780991</v>
      </c>
      <c r="S17" s="47">
        <f>+datospollita!B276</f>
        <v>3516120</v>
      </c>
      <c r="T17" s="47">
        <f>+datospollita!B288</f>
        <v>3673863</v>
      </c>
      <c r="U17" s="47">
        <f>+datospollita!B300</f>
        <v>4387275</v>
      </c>
      <c r="V17" s="47">
        <f>+datospollita!B312</f>
        <v>4609060</v>
      </c>
      <c r="W17" s="47">
        <f>+datospollita!B324</f>
        <v>3330345</v>
      </c>
      <c r="X17" s="47">
        <f>+datospollita!B336</f>
        <v>4364261</v>
      </c>
      <c r="Y17" s="47">
        <f>+datospollita!B348</f>
        <v>4593167</v>
      </c>
      <c r="Z17" s="47">
        <f>+datospollita!B360</f>
        <v>4854936</v>
      </c>
      <c r="AA17" s="47">
        <f>+datospollita!B372</f>
        <v>4993584.24</v>
      </c>
      <c r="AB17" s="47"/>
      <c r="AC17" s="48"/>
      <c r="AD17" s="95"/>
      <c r="AE17" s="49"/>
      <c r="AF17" s="49"/>
      <c r="AG17" s="49"/>
      <c r="AH17" s="49"/>
    </row>
    <row r="18" spans="1:34" s="36" customFormat="1">
      <c r="A18" s="113" t="s">
        <v>17</v>
      </c>
      <c r="B18" s="47">
        <v>2062171</v>
      </c>
      <c r="C18" s="47">
        <v>1633425</v>
      </c>
      <c r="D18" s="47">
        <v>2107114</v>
      </c>
      <c r="E18" s="47">
        <v>1935031</v>
      </c>
      <c r="F18" s="47">
        <v>2249206</v>
      </c>
      <c r="G18" s="47">
        <v>2108797</v>
      </c>
      <c r="H18" s="47">
        <f>datospollita!B143</f>
        <v>2247249</v>
      </c>
      <c r="I18" s="47">
        <f>datospollita!B155</f>
        <v>2370339</v>
      </c>
      <c r="J18" s="47">
        <v>2479631</v>
      </c>
      <c r="K18" s="47">
        <f>+datospollita!B179</f>
        <v>2233579</v>
      </c>
      <c r="L18" s="47">
        <f>+datospollita!B191</f>
        <v>2855798</v>
      </c>
      <c r="M18" s="47">
        <f>+datospollita!B203</f>
        <v>2689489</v>
      </c>
      <c r="N18" s="47">
        <f>+datospollita!B215</f>
        <v>2320746</v>
      </c>
      <c r="O18" s="47">
        <f>+datospollita!B227</f>
        <v>2840339</v>
      </c>
      <c r="P18" s="47">
        <f>+datospollita!B241</f>
        <v>2949577</v>
      </c>
      <c r="Q18" s="47">
        <f>+datospollita!B253</f>
        <v>3129468.3727598544</v>
      </c>
      <c r="R18" s="47">
        <f>+datospollita!B265</f>
        <v>3608739</v>
      </c>
      <c r="S18" s="47">
        <f>+datospollita!B277</f>
        <v>3766243</v>
      </c>
      <c r="T18" s="47">
        <f>+datospollita!B289</f>
        <v>4449785</v>
      </c>
      <c r="U18" s="47">
        <f>+datospollita!B301</f>
        <v>3652347</v>
      </c>
      <c r="V18" s="47">
        <f>+datospollita!B313</f>
        <v>4436519</v>
      </c>
      <c r="W18" s="47">
        <f>+datospollita!B325</f>
        <v>4000052</v>
      </c>
      <c r="X18" s="47">
        <f>+datospollita!B337</f>
        <v>4245151</v>
      </c>
      <c r="Y18" s="47">
        <f>+datospollita!B349</f>
        <v>4601883</v>
      </c>
      <c r="Z18" s="47">
        <f>+datospollita!B361</f>
        <v>4986949</v>
      </c>
      <c r="AA18" s="47">
        <f>+datospollita!B373</f>
        <v>4596384</v>
      </c>
      <c r="AB18" s="47"/>
      <c r="AC18" s="48"/>
      <c r="AD18" s="95"/>
      <c r="AE18" s="49"/>
      <c r="AF18" s="49"/>
      <c r="AG18" s="49"/>
      <c r="AH18" s="49"/>
    </row>
    <row r="19" spans="1:34" s="36" customFormat="1">
      <c r="A19" s="113" t="s">
        <v>18</v>
      </c>
      <c r="B19" s="47">
        <v>2054740</v>
      </c>
      <c r="C19" s="47">
        <v>1838436</v>
      </c>
      <c r="D19" s="47">
        <v>2056166</v>
      </c>
      <c r="E19" s="47">
        <v>2114087</v>
      </c>
      <c r="F19" s="47">
        <v>2369812</v>
      </c>
      <c r="G19" s="47">
        <v>2120896</v>
      </c>
      <c r="H19" s="47">
        <f>datospollita!B142</f>
        <v>2106971</v>
      </c>
      <c r="I19" s="47">
        <v>2242497</v>
      </c>
      <c r="J19" s="47">
        <v>2578640</v>
      </c>
      <c r="K19" s="47">
        <f>+datospollita!B178</f>
        <v>2655188</v>
      </c>
      <c r="L19" s="47">
        <f>+datospollita!B190</f>
        <v>2934411</v>
      </c>
      <c r="M19" s="47">
        <f>+datospollita!B202</f>
        <v>2250256</v>
      </c>
      <c r="N19" s="47">
        <f>+datospollita!B214</f>
        <v>2824079</v>
      </c>
      <c r="O19" s="47">
        <f>+datospollita!B226</f>
        <v>2830928.0071684578</v>
      </c>
      <c r="P19" s="47">
        <f>+datospollita!B242</f>
        <v>3089172</v>
      </c>
      <c r="Q19" s="47">
        <f>+datospollita!B254</f>
        <v>3110934</v>
      </c>
      <c r="R19" s="47">
        <f>+datospollita!B266</f>
        <v>3801519</v>
      </c>
      <c r="S19" s="47">
        <f>+datospollita!B278</f>
        <v>3369485</v>
      </c>
      <c r="T19" s="47">
        <f>+datospollita!B290</f>
        <v>3447082</v>
      </c>
      <c r="U19" s="47">
        <f>+datospollita!B302</f>
        <v>4073026</v>
      </c>
      <c r="V19" s="47">
        <f>+datospollita!B314</f>
        <v>4234517</v>
      </c>
      <c r="W19" s="47">
        <f>+datospollita!B326</f>
        <v>3065877</v>
      </c>
      <c r="X19" s="47">
        <f>+datospollita!B338</f>
        <v>3969224</v>
      </c>
      <c r="Y19" s="47">
        <f>+datospollita!B350</f>
        <v>4273261</v>
      </c>
      <c r="Z19" s="47">
        <f>+datospollita!B362</f>
        <v>4611552</v>
      </c>
      <c r="AA19" s="47">
        <f>+datospollita!B374</f>
        <v>4406178</v>
      </c>
      <c r="AB19" s="47"/>
      <c r="AC19" s="48"/>
      <c r="AD19" s="95"/>
      <c r="AE19" s="49"/>
      <c r="AF19" s="49"/>
      <c r="AG19" s="49"/>
      <c r="AH19" s="49"/>
    </row>
    <row r="20" spans="1:34" s="36" customFormat="1" ht="18.75" customHeight="1">
      <c r="A20" s="13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48"/>
      <c r="AD20" s="95"/>
      <c r="AE20" s="49"/>
      <c r="AF20" s="49"/>
      <c r="AG20" s="49"/>
      <c r="AH20" s="49"/>
    </row>
    <row r="21" spans="1:34" s="36" customFormat="1" ht="14.25">
      <c r="A21" s="113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99"/>
      <c r="V21" s="99"/>
      <c r="W21" s="99"/>
      <c r="X21" s="99"/>
      <c r="Y21" s="99"/>
      <c r="Z21" s="99"/>
      <c r="AA21" s="99"/>
      <c r="AB21" s="99"/>
      <c r="AC21" s="48"/>
      <c r="AD21" s="118"/>
      <c r="AE21" s="49"/>
      <c r="AF21" s="49"/>
      <c r="AG21" s="49"/>
      <c r="AH21" s="49"/>
    </row>
    <row r="22" spans="1:34" s="36" customFormat="1" ht="14.25" thickBot="1">
      <c r="A22" s="50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  <c r="AD22" s="54"/>
      <c r="AF22" s="49"/>
    </row>
    <row r="23" spans="1:34" s="60" customFormat="1" ht="21" customHeight="1" thickBot="1">
      <c r="A23" s="55" t="s">
        <v>19</v>
      </c>
      <c r="B23" s="56">
        <f>SUM(B7:B21)</f>
        <v>22603878</v>
      </c>
      <c r="C23" s="56">
        <f>SUM(C7:C21)</f>
        <v>20826851</v>
      </c>
      <c r="D23" s="56">
        <f>SUM(D7:D22)</f>
        <v>24074337</v>
      </c>
      <c r="E23" s="56" t="e">
        <f>SUM(E7:E21)-#REF!</f>
        <v>#REF!</v>
      </c>
      <c r="F23" s="56">
        <f>SUM(F7:F21)</f>
        <v>25198587</v>
      </c>
      <c r="G23" s="56">
        <f>SUM(G7:G21)</f>
        <v>28994972</v>
      </c>
      <c r="H23" s="56">
        <f>SUM(H7:H21)</f>
        <v>26360855</v>
      </c>
      <c r="I23" s="57">
        <f>SUM(I7:I21)</f>
        <v>27219169</v>
      </c>
      <c r="J23" s="57">
        <f>SUM(J7:J21)</f>
        <v>29430393</v>
      </c>
      <c r="K23" s="57">
        <f>SUM(K7:K21)</f>
        <v>31658720</v>
      </c>
      <c r="L23" s="57">
        <f>SUM(L7:L21)</f>
        <v>30531741</v>
      </c>
      <c r="M23" s="57">
        <f>SUM(M7:M21)</f>
        <v>30128519</v>
      </c>
      <c r="N23" s="57">
        <f>SUM(N7:N21)</f>
        <v>33178565</v>
      </c>
      <c r="O23" s="57">
        <f>SUM(O7:O21)</f>
        <v>34308643.119755417</v>
      </c>
      <c r="P23" s="57">
        <f>SUM(P7:P20)-P20</f>
        <v>35178570.340860218</v>
      </c>
      <c r="Q23" s="57">
        <f>SUM(Q7:Q20)-Q20</f>
        <v>37327154.570250899</v>
      </c>
      <c r="R23" s="57">
        <f>SUM(R7:R20)-R20</f>
        <v>40717483</v>
      </c>
      <c r="S23" s="57">
        <f>SUM(S7:S20)-S20</f>
        <v>43020865</v>
      </c>
      <c r="T23" s="57">
        <f>SUM(T7:T20)-T20</f>
        <v>41295114</v>
      </c>
      <c r="U23" s="57" t="e">
        <f>SUM(U7:U22)-#REF!</f>
        <v>#REF!</v>
      </c>
      <c r="V23" s="57">
        <f>SUM(V7:V22)</f>
        <v>49951640</v>
      </c>
      <c r="W23" s="57">
        <f>SUM(W7:W22)-W12</f>
        <v>45265362.939999998</v>
      </c>
      <c r="X23" s="57">
        <f>SUM(X7:X22)-X12</f>
        <v>49697099</v>
      </c>
      <c r="Y23" s="57">
        <f>SUM(Y7:Y22)-Y12</f>
        <v>51408388</v>
      </c>
      <c r="Z23" s="57">
        <f>SUM(Z7:Z22)-Z12</f>
        <v>56296895</v>
      </c>
      <c r="AA23" s="57">
        <f>SUM(AA7:AA22)-AA12</f>
        <v>58265730.198709682</v>
      </c>
      <c r="AB23" s="57">
        <f>SUM(AB7:AB22)-AB12</f>
        <v>21554654.871612903</v>
      </c>
      <c r="AC23" s="58"/>
      <c r="AD23" s="59"/>
    </row>
    <row r="24" spans="1:34" s="36" customFormat="1" ht="22.5" customHeigh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3"/>
      <c r="M24" s="63"/>
      <c r="N24" s="63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/>
    </row>
    <row r="25" spans="1:34" s="36" customFormat="1" ht="14.25">
      <c r="A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8"/>
    </row>
    <row r="26" spans="1:34" s="36" customFormat="1" ht="13.5" customHeight="1">
      <c r="A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</row>
    <row r="27" spans="1:34" s="36" customFormat="1" ht="14.25">
      <c r="A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9"/>
    </row>
    <row r="28" spans="1:34" s="36" customFormat="1">
      <c r="A28" s="66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D28" s="71"/>
    </row>
    <row r="29" spans="1:34" ht="18">
      <c r="A29" s="72" t="s">
        <v>20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D29" s="75"/>
    </row>
    <row r="30" spans="1:34" ht="14.25" thickBot="1">
      <c r="A30" s="195" t="s">
        <v>21</v>
      </c>
      <c r="B30" s="196"/>
      <c r="C30" s="196"/>
      <c r="D30" s="196"/>
      <c r="E30" s="196"/>
      <c r="F30" s="196"/>
      <c r="G30" s="196"/>
      <c r="H30" s="196"/>
      <c r="I30" s="196"/>
      <c r="J30" s="18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7"/>
      <c r="AD30" s="78"/>
    </row>
    <row r="31" spans="1:34">
      <c r="A31" s="79"/>
    </row>
    <row r="32" spans="1:34" ht="1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2"/>
    </row>
    <row r="33" spans="1:35" ht="15">
      <c r="A33" s="83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</row>
    <row r="34" spans="1:35" ht="15">
      <c r="A34" s="80"/>
      <c r="B34" s="82"/>
      <c r="C34" s="82"/>
    </row>
    <row r="35" spans="1:35" ht="15">
      <c r="A35" s="83"/>
      <c r="B35" s="82"/>
      <c r="C35" s="82"/>
      <c r="AD35" s="84"/>
      <c r="AE35" s="84"/>
      <c r="AF35" s="84"/>
      <c r="AG35" s="85"/>
      <c r="AH35" s="85"/>
      <c r="AI35" s="85"/>
    </row>
    <row r="36" spans="1:35">
      <c r="AD36" s="84"/>
      <c r="AE36" s="84"/>
      <c r="AF36" s="84"/>
      <c r="AG36" s="86"/>
      <c r="AH36" s="86"/>
      <c r="AI36" s="86"/>
    </row>
    <row r="37" spans="1:35">
      <c r="B37" s="85"/>
      <c r="C37" s="85"/>
      <c r="AD37" s="84"/>
      <c r="AE37" s="84"/>
      <c r="AF37" s="84"/>
      <c r="AG37" s="86"/>
      <c r="AH37" s="86"/>
      <c r="AI37" s="86"/>
    </row>
    <row r="38" spans="1:35">
      <c r="B38" s="86"/>
      <c r="C38" s="86"/>
      <c r="AD38" s="84"/>
      <c r="AE38" s="84"/>
      <c r="AF38" s="84"/>
      <c r="AG38" s="86"/>
      <c r="AH38" s="86"/>
      <c r="AI38" s="86"/>
    </row>
    <row r="39" spans="1:35">
      <c r="B39" s="86"/>
      <c r="C39" s="86"/>
      <c r="AD39" s="84"/>
      <c r="AE39" s="84"/>
      <c r="AF39" s="84"/>
      <c r="AG39" s="86"/>
      <c r="AH39" s="86"/>
      <c r="AI39" s="86"/>
    </row>
    <row r="40" spans="1:35">
      <c r="B40" s="86"/>
      <c r="C40" s="86"/>
      <c r="AD40" s="84"/>
      <c r="AE40" s="84"/>
      <c r="AF40" s="84"/>
      <c r="AG40" s="86"/>
      <c r="AH40" s="86"/>
      <c r="AI40" s="87"/>
    </row>
    <row r="41" spans="1:35">
      <c r="B41" s="86"/>
      <c r="C41" s="86"/>
      <c r="AD41" s="84"/>
      <c r="AE41" s="84"/>
      <c r="AF41" s="84"/>
      <c r="AG41" s="86"/>
      <c r="AH41" s="86"/>
      <c r="AI41" s="86"/>
    </row>
    <row r="42" spans="1:35">
      <c r="B42" s="87"/>
      <c r="C42" s="87"/>
      <c r="AD42" s="84"/>
      <c r="AE42" s="84"/>
      <c r="AF42" s="84"/>
      <c r="AG42" s="86"/>
      <c r="AH42" s="86"/>
      <c r="AI42" s="86"/>
    </row>
    <row r="43" spans="1:35">
      <c r="B43" s="86"/>
      <c r="C43" s="86"/>
      <c r="AD43" s="84"/>
      <c r="AE43" s="84"/>
      <c r="AF43" s="84"/>
      <c r="AG43" s="86"/>
      <c r="AH43" s="86"/>
      <c r="AI43" s="86"/>
    </row>
    <row r="44" spans="1:35">
      <c r="B44" s="86"/>
      <c r="C44" s="86"/>
      <c r="AD44" s="84"/>
      <c r="AE44" s="84"/>
      <c r="AF44" s="84"/>
      <c r="AG44" s="88"/>
      <c r="AH44" s="88"/>
      <c r="AI44" s="86"/>
    </row>
    <row r="45" spans="1:35">
      <c r="B45" s="86"/>
      <c r="C45" s="86"/>
      <c r="AD45" s="84"/>
      <c r="AE45" s="84"/>
      <c r="AF45" s="84"/>
      <c r="AG45" s="86"/>
      <c r="AH45" s="86"/>
      <c r="AI45" s="86"/>
    </row>
    <row r="46" spans="1:35">
      <c r="B46" s="86"/>
      <c r="C46" s="86"/>
      <c r="AD46" s="84"/>
      <c r="AE46" s="84"/>
      <c r="AF46" s="84"/>
      <c r="AG46" s="86"/>
      <c r="AH46" s="86"/>
      <c r="AI46" s="86"/>
    </row>
    <row r="47" spans="1:35">
      <c r="B47" s="86"/>
      <c r="C47" s="86"/>
      <c r="AE47" s="84"/>
      <c r="AF47" s="84"/>
    </row>
    <row r="48" spans="1:35">
      <c r="B48" s="86"/>
      <c r="C48" s="86"/>
    </row>
    <row r="49" spans="1:32" ht="15">
      <c r="AC49" s="83"/>
      <c r="AD49" s="89"/>
      <c r="AE49" s="89"/>
      <c r="AF49" s="89"/>
    </row>
    <row r="51" spans="1:32" ht="15">
      <c r="A51" s="83"/>
    </row>
    <row r="54" spans="1:32" ht="15">
      <c r="AC54" s="83"/>
      <c r="AE54" s="84"/>
    </row>
    <row r="55" spans="1:32" ht="15">
      <c r="AC55" s="83"/>
    </row>
    <row r="56" spans="1:32" ht="15">
      <c r="A56" s="83"/>
    </row>
    <row r="57" spans="1:32" ht="15">
      <c r="A57" s="83"/>
    </row>
    <row r="58" spans="1:32" ht="15">
      <c r="AC58" s="83"/>
    </row>
    <row r="60" spans="1:32" ht="15">
      <c r="A60" s="83"/>
    </row>
    <row r="62" spans="1:32" ht="18.75">
      <c r="A62" s="90"/>
      <c r="B62" s="91"/>
      <c r="C62" s="91"/>
    </row>
    <row r="63" spans="1:32">
      <c r="A63" s="92"/>
      <c r="B63" s="92"/>
      <c r="C63" s="92"/>
    </row>
    <row r="65" spans="1:3" ht="15">
      <c r="A65" s="80"/>
      <c r="B65" s="82"/>
      <c r="C65" s="82"/>
    </row>
    <row r="66" spans="1:3" ht="15">
      <c r="A66" s="83"/>
      <c r="B66" s="82"/>
      <c r="C66" s="82"/>
    </row>
    <row r="68" spans="1:3">
      <c r="B68" s="85"/>
      <c r="C68" s="85"/>
    </row>
    <row r="69" spans="1:3">
      <c r="B69" s="86"/>
      <c r="C69" s="86"/>
    </row>
    <row r="70" spans="1:3">
      <c r="B70" s="86"/>
      <c r="C70" s="86"/>
    </row>
    <row r="71" spans="1:3">
      <c r="B71" s="86"/>
      <c r="C71" s="86"/>
    </row>
    <row r="72" spans="1:3">
      <c r="B72" s="86"/>
      <c r="C72" s="86"/>
    </row>
    <row r="73" spans="1:3">
      <c r="B73" s="87"/>
      <c r="C73" s="87"/>
    </row>
    <row r="74" spans="1:3">
      <c r="B74" s="86"/>
      <c r="C74" s="86"/>
    </row>
    <row r="75" spans="1:3">
      <c r="B75" s="86"/>
      <c r="C75" s="86"/>
    </row>
    <row r="76" spans="1:3">
      <c r="B76" s="86"/>
      <c r="C76" s="86"/>
    </row>
    <row r="77" spans="1:3">
      <c r="B77" s="86"/>
      <c r="C77" s="86"/>
    </row>
    <row r="78" spans="1:3">
      <c r="B78" s="86"/>
      <c r="C78" s="86"/>
    </row>
    <row r="79" spans="1:3">
      <c r="B79" s="86"/>
      <c r="C79" s="86"/>
    </row>
    <row r="82" spans="1:1" ht="15">
      <c r="A82" s="83"/>
    </row>
    <row r="87" spans="1:1" ht="15">
      <c r="A87" s="83"/>
    </row>
    <row r="88" spans="1:1" ht="15">
      <c r="A88" s="83"/>
    </row>
  </sheetData>
  <mergeCells count="31">
    <mergeCell ref="A2:AD2"/>
    <mergeCell ref="B3:AD3"/>
    <mergeCell ref="A4:A5"/>
    <mergeCell ref="I4:I5"/>
    <mergeCell ref="O4:O5"/>
    <mergeCell ref="K4:K5"/>
    <mergeCell ref="L4:L5"/>
    <mergeCell ref="Q4:Q5"/>
    <mergeCell ref="P4:P5"/>
    <mergeCell ref="U4:U5"/>
    <mergeCell ref="M4:M5"/>
    <mergeCell ref="R4:R5"/>
    <mergeCell ref="Z4:Z5"/>
    <mergeCell ref="N4:N5"/>
    <mergeCell ref="S4:S5"/>
    <mergeCell ref="Y4:Y5"/>
    <mergeCell ref="AB4:AB5"/>
    <mergeCell ref="AA4:AA5"/>
    <mergeCell ref="V4:V5"/>
    <mergeCell ref="A30:I30"/>
    <mergeCell ref="T4:T5"/>
    <mergeCell ref="W4:W5"/>
    <mergeCell ref="X4:X5"/>
    <mergeCell ref="J4:J5"/>
    <mergeCell ref="H4:H5"/>
    <mergeCell ref="G4:G5"/>
    <mergeCell ref="F4:F5"/>
    <mergeCell ref="E4:E5"/>
    <mergeCell ref="D4:D5"/>
    <mergeCell ref="C4:C5"/>
    <mergeCell ref="B4:B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12" zoomScale="98" zoomScaleNormal="98" zoomScaleSheetLayoutView="55" workbookViewId="0">
      <selection activeCell="O10" sqref="O10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30"/>
      <c r="M2" s="30"/>
      <c r="N2" s="30"/>
      <c r="O2" s="30"/>
      <c r="P2" s="30"/>
      <c r="Q2" s="29"/>
    </row>
    <row r="3" spans="1:18" s="26" customFormat="1" ht="14.25" customHeight="1">
      <c r="B3" s="200" t="s">
        <v>27</v>
      </c>
      <c r="C3" s="200"/>
      <c r="D3" s="200"/>
      <c r="E3" s="200"/>
      <c r="F3" s="200"/>
      <c r="G3" s="200"/>
      <c r="H3" s="200"/>
      <c r="I3" s="200"/>
      <c r="J3" s="200"/>
      <c r="K3" s="200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4"/>
    </row>
    <row r="61" spans="1:12">
      <c r="A61" s="171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zoomScaleNormal="100" zoomScaleSheetLayoutView="144" workbookViewId="0">
      <selection activeCell="L36" sqref="L36"/>
    </sheetView>
  </sheetViews>
  <sheetFormatPr baseColWidth="10" defaultColWidth="11.42578125" defaultRowHeight="13.5"/>
  <cols>
    <col min="1" max="16384" width="11.42578125" style="98"/>
  </cols>
  <sheetData>
    <row r="1" spans="1:16" s="96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7" customFormat="1" ht="61.5" customHeight="1">
      <c r="A2" s="26"/>
      <c r="B2" s="198" t="s">
        <v>29</v>
      </c>
      <c r="C2" s="198"/>
      <c r="D2" s="198"/>
      <c r="E2" s="198"/>
      <c r="F2" s="198"/>
      <c r="G2" s="198"/>
      <c r="H2" s="198"/>
      <c r="I2" s="198"/>
      <c r="J2" s="198"/>
      <c r="K2" s="30"/>
      <c r="L2" s="29"/>
      <c r="M2" s="29"/>
      <c r="N2" s="29"/>
      <c r="O2" s="29"/>
      <c r="P2" s="29"/>
    </row>
    <row r="3" spans="1:16" s="97" customFormat="1" ht="11.25" customHeight="1">
      <c r="A3" s="200" t="s">
        <v>30</v>
      </c>
      <c r="B3" s="200"/>
      <c r="C3" s="200"/>
      <c r="D3" s="200"/>
      <c r="E3" s="200"/>
      <c r="F3" s="200"/>
      <c r="G3" s="200"/>
      <c r="H3" s="200"/>
      <c r="I3" s="200"/>
      <c r="J3" s="200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3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</row>
    <row r="66" spans="1:11">
      <c r="A66" s="171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zoomScale="85" zoomScaleNormal="85" zoomScaleSheetLayoutView="85" workbookViewId="0">
      <selection activeCell="AY33" sqref="AY33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2" width="10.28515625" style="4" hidden="1" customWidth="1"/>
    <col min="33" max="36" width="12.5703125" style="4" customWidth="1"/>
    <col min="37" max="47" width="12.5703125" style="4" hidden="1" customWidth="1"/>
    <col min="48" max="51" width="12.5703125" style="4" customWidth="1"/>
    <col min="52" max="72" width="12.5703125" style="4" hidden="1" customWidth="1"/>
    <col min="73" max="76" width="12.5703125" style="4" customWidth="1"/>
    <col min="77" max="97" width="12.5703125" style="4" hidden="1" customWidth="1"/>
    <col min="98" max="101" width="12.5703125" style="4" customWidth="1"/>
    <col min="102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98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</row>
    <row r="3" spans="1:101" s="26" customFormat="1" ht="14.25" customHeight="1" thickBot="1">
      <c r="B3" s="211" t="s">
        <v>32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</row>
    <row r="4" spans="1:101" ht="16.5" thickBot="1">
      <c r="A4" s="206" t="s">
        <v>3</v>
      </c>
      <c r="B4" s="208" t="s">
        <v>33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10"/>
      <c r="AK4" s="208" t="s">
        <v>34</v>
      </c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10"/>
      <c r="AZ4" s="208" t="s">
        <v>35</v>
      </c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10"/>
      <c r="BY4" s="208" t="s">
        <v>36</v>
      </c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10"/>
    </row>
    <row r="5" spans="1:101" ht="16.5" thickBot="1">
      <c r="A5" s="20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3">
        <v>3408147</v>
      </c>
      <c r="AD6" s="123">
        <v>3905965</v>
      </c>
      <c r="AE6" s="123">
        <v>3846918.56</v>
      </c>
      <c r="AF6" s="123">
        <v>3732655</v>
      </c>
      <c r="AG6" s="123">
        <v>3140569.3</v>
      </c>
      <c r="AH6" s="123">
        <v>4048748.56</v>
      </c>
      <c r="AI6" s="123">
        <v>4774985</v>
      </c>
      <c r="AJ6" s="123">
        <v>3687382</v>
      </c>
      <c r="AK6" s="123">
        <v>250520</v>
      </c>
      <c r="AL6" s="123">
        <v>199183</v>
      </c>
      <c r="AM6" s="123">
        <v>192360</v>
      </c>
      <c r="AN6" s="123">
        <v>209814</v>
      </c>
      <c r="AO6" s="123">
        <v>177605</v>
      </c>
      <c r="AP6" s="123">
        <v>276949</v>
      </c>
      <c r="AQ6" s="123">
        <v>171870</v>
      </c>
      <c r="AR6" s="123">
        <v>215502</v>
      </c>
      <c r="AS6" s="123">
        <v>298589</v>
      </c>
      <c r="AT6" s="123">
        <v>231878</v>
      </c>
      <c r="AU6" s="123">
        <v>292719</v>
      </c>
      <c r="AV6" s="123">
        <v>269002</v>
      </c>
      <c r="AW6" s="123">
        <v>383178</v>
      </c>
      <c r="AX6" s="123">
        <v>282489</v>
      </c>
      <c r="AY6" s="123">
        <v>408233</v>
      </c>
      <c r="AZ6" s="123">
        <v>14440</v>
      </c>
      <c r="BA6" s="123">
        <v>8550</v>
      </c>
      <c r="BB6" s="123">
        <v>6820</v>
      </c>
      <c r="BC6" s="123">
        <v>7060</v>
      </c>
      <c r="BD6" s="123">
        <v>9751</v>
      </c>
      <c r="BE6" s="123">
        <v>4375</v>
      </c>
      <c r="BF6" s="123">
        <v>15313</v>
      </c>
      <c r="BG6" s="123">
        <v>11000</v>
      </c>
      <c r="BH6" s="123">
        <v>14650</v>
      </c>
      <c r="BI6" s="123">
        <v>15532</v>
      </c>
      <c r="BJ6" s="123">
        <v>12111</v>
      </c>
      <c r="BK6" s="123">
        <v>11250</v>
      </c>
      <c r="BL6" s="123">
        <v>24518</v>
      </c>
      <c r="BM6" s="123">
        <v>26812</v>
      </c>
      <c r="BN6" s="123">
        <v>31180</v>
      </c>
      <c r="BO6" s="123">
        <v>27986</v>
      </c>
      <c r="BP6" s="123">
        <v>45148</v>
      </c>
      <c r="BQ6" s="123">
        <v>13443</v>
      </c>
      <c r="BR6" s="123">
        <v>35882</v>
      </c>
      <c r="BS6" s="123">
        <v>46832.800000000003</v>
      </c>
      <c r="BT6" s="123">
        <v>51237</v>
      </c>
      <c r="BU6" s="123">
        <v>22348.2</v>
      </c>
      <c r="BV6" s="123">
        <v>45601.54</v>
      </c>
      <c r="BW6" s="123">
        <v>32441</v>
      </c>
      <c r="BX6" s="123">
        <v>12826</v>
      </c>
      <c r="BY6" s="123">
        <f>SUM(AZ6+Q6+B6)</f>
        <v>2081755</v>
      </c>
      <c r="BZ6" s="124">
        <f t="shared" ref="BZ6:BZ17" si="0">+C6+R6+BA6</f>
        <v>2021500</v>
      </c>
      <c r="CA6" s="123">
        <f t="shared" ref="CA6:CA17" si="1">+D6+S6+BB6</f>
        <v>1977092</v>
      </c>
      <c r="CB6" s="125">
        <f t="shared" ref="CB6:CB17" si="2">+E6+T6+BC6</f>
        <v>1928335</v>
      </c>
      <c r="CC6" s="123">
        <f t="shared" ref="CC6:CC17" si="3">+F6+U6+BD6</f>
        <v>2445542</v>
      </c>
      <c r="CD6" s="123">
        <f t="shared" ref="CD6:CD17" si="4">+G6+V6+BE6</f>
        <v>2433592</v>
      </c>
      <c r="CE6" s="123">
        <f t="shared" ref="CE6:CE17" si="5">+H6+W6+BF6</f>
        <v>2378434</v>
      </c>
      <c r="CF6" s="124">
        <f t="shared" ref="CF6:CF17" si="6">+I6+X6+BG6</f>
        <v>2770924</v>
      </c>
      <c r="CG6" s="124">
        <f t="shared" ref="CG6:CG17" si="7">+J6+Y6+BH6</f>
        <v>2403673</v>
      </c>
      <c r="CH6" s="124">
        <f t="shared" ref="CH6:CH17" si="8">+K6+Z6+BI6</f>
        <v>2626946</v>
      </c>
      <c r="CI6" s="124">
        <f t="shared" ref="CI6:CI17" si="9">L6+AK6+BJ6</f>
        <v>2916535</v>
      </c>
      <c r="CJ6" s="123">
        <f t="shared" ref="CJ6:CJ17" si="10">+M6+AL6+BK6</f>
        <v>2847549.9981024642</v>
      </c>
      <c r="CK6" s="124">
        <f t="shared" ref="CK6:CK17" si="11">+N6+AM6+BL6</f>
        <v>2849367</v>
      </c>
      <c r="CL6" s="124">
        <f t="shared" ref="CL6:CL17" si="12">+O6+AN6+BM6</f>
        <v>2916091.3</v>
      </c>
      <c r="CM6" s="124">
        <f t="shared" ref="CM6:CM17" si="13">+P6+AO6+BN6</f>
        <v>3061186</v>
      </c>
      <c r="CN6" s="124">
        <f t="shared" ref="CN6:CN17" si="14">+AA6+AP6+BO6</f>
        <v>3643128</v>
      </c>
      <c r="CO6" s="124">
        <f t="shared" ref="CO6:CO17" si="15">+AB6+AQ6+BP6</f>
        <v>3324266</v>
      </c>
      <c r="CP6" s="124">
        <f t="shared" ref="CP6:CP17" si="16">+AC6+AR6+BQ6</f>
        <v>3637092</v>
      </c>
      <c r="CQ6" s="124">
        <f t="shared" ref="CQ6:CQ17" si="17">+AD6+AS6+BR6</f>
        <v>4240436</v>
      </c>
      <c r="CR6" s="124">
        <f t="shared" ref="CR6:CR17" si="18">+AE6+AT6+BS6</f>
        <v>4125629.36</v>
      </c>
      <c r="CS6" s="124">
        <f t="shared" ref="CS6:CS17" si="19">+AF6+AU6+BT6</f>
        <v>4076611</v>
      </c>
      <c r="CT6" s="124">
        <f t="shared" ref="CT6:CT17" si="20">+AG6+AV6+BU6</f>
        <v>3431919.5</v>
      </c>
      <c r="CU6" s="124">
        <f t="shared" ref="CU6:CU17" si="21">+AH6+AW6+BV6</f>
        <v>4477528.1000000006</v>
      </c>
      <c r="CV6" s="124">
        <f t="shared" ref="CV6:CW17" si="22">+AI6+AX6+BW6</f>
        <v>5089915</v>
      </c>
      <c r="CW6" s="124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5">
        <v>3611685</v>
      </c>
      <c r="AD7" s="125">
        <v>3558474</v>
      </c>
      <c r="AE7" s="125">
        <v>3049895.94</v>
      </c>
      <c r="AF7" s="125">
        <v>3812239</v>
      </c>
      <c r="AG7" s="125">
        <v>3662360</v>
      </c>
      <c r="AH7" s="125">
        <v>4346229</v>
      </c>
      <c r="AI7" s="125">
        <v>4071466</v>
      </c>
      <c r="AJ7" s="125">
        <v>3745389</v>
      </c>
      <c r="AK7" s="125">
        <v>183594</v>
      </c>
      <c r="AL7" s="125">
        <v>286404</v>
      </c>
      <c r="AM7" s="125">
        <v>210732</v>
      </c>
      <c r="AN7" s="125">
        <v>312936</v>
      </c>
      <c r="AO7" s="125">
        <v>250197</v>
      </c>
      <c r="AP7" s="125">
        <v>276927.99923559104</v>
      </c>
      <c r="AQ7" s="125">
        <v>223954</v>
      </c>
      <c r="AR7" s="125">
        <v>189262</v>
      </c>
      <c r="AS7" s="125">
        <v>227612</v>
      </c>
      <c r="AT7" s="125">
        <v>249358</v>
      </c>
      <c r="AU7" s="125">
        <v>247918</v>
      </c>
      <c r="AV7" s="125">
        <v>124095</v>
      </c>
      <c r="AW7" s="125">
        <v>324045</v>
      </c>
      <c r="AX7" s="125">
        <v>312754</v>
      </c>
      <c r="AY7" s="125">
        <v>246866</v>
      </c>
      <c r="AZ7" s="125">
        <v>14018</v>
      </c>
      <c r="BA7" s="125">
        <v>13768</v>
      </c>
      <c r="BB7" s="125">
        <v>9048</v>
      </c>
      <c r="BC7" s="125">
        <v>8570</v>
      </c>
      <c r="BD7" s="125">
        <v>12951</v>
      </c>
      <c r="BE7" s="125">
        <v>6870</v>
      </c>
      <c r="BF7" s="125">
        <v>11419</v>
      </c>
      <c r="BG7" s="125">
        <v>14100</v>
      </c>
      <c r="BH7" s="125">
        <v>18800</v>
      </c>
      <c r="BI7" s="125">
        <v>22528</v>
      </c>
      <c r="BJ7" s="125">
        <v>28038</v>
      </c>
      <c r="BK7" s="125">
        <v>8530</v>
      </c>
      <c r="BL7" s="125">
        <v>29724</v>
      </c>
      <c r="BM7" s="125">
        <v>40144</v>
      </c>
      <c r="BN7" s="125">
        <v>42438</v>
      </c>
      <c r="BO7" s="125">
        <v>37233</v>
      </c>
      <c r="BP7" s="125">
        <v>45656</v>
      </c>
      <c r="BQ7" s="125">
        <v>4578</v>
      </c>
      <c r="BR7" s="125">
        <v>23225</v>
      </c>
      <c r="BS7" s="125">
        <v>36735.160000000003</v>
      </c>
      <c r="BT7" s="125">
        <v>34771</v>
      </c>
      <c r="BU7" s="125">
        <v>45596</v>
      </c>
      <c r="BV7" s="125">
        <v>44046</v>
      </c>
      <c r="BW7" s="125">
        <v>25872</v>
      </c>
      <c r="BX7" s="125">
        <v>31970</v>
      </c>
      <c r="BY7" s="125">
        <f t="shared" ref="BY7:BY17" si="23">SUM(B7+Q7+AZ7)</f>
        <v>1847198</v>
      </c>
      <c r="BZ7" s="126">
        <f t="shared" si="0"/>
        <v>1749876</v>
      </c>
      <c r="CA7" s="125">
        <f t="shared" si="1"/>
        <v>2227609</v>
      </c>
      <c r="CB7" s="125">
        <f t="shared" si="2"/>
        <v>1922272</v>
      </c>
      <c r="CC7" s="125">
        <f t="shared" si="3"/>
        <v>2412500</v>
      </c>
      <c r="CD7" s="125">
        <f t="shared" si="4"/>
        <v>1908731</v>
      </c>
      <c r="CE7" s="125">
        <f t="shared" si="5"/>
        <v>2270334</v>
      </c>
      <c r="CF7" s="126">
        <f t="shared" si="6"/>
        <v>2569789</v>
      </c>
      <c r="CG7" s="126">
        <f t="shared" si="7"/>
        <v>2411503</v>
      </c>
      <c r="CH7" s="126">
        <f t="shared" si="8"/>
        <v>2842396</v>
      </c>
      <c r="CI7" s="126">
        <f t="shared" si="9"/>
        <v>2623963</v>
      </c>
      <c r="CJ7" s="125">
        <f t="shared" si="10"/>
        <v>2860200</v>
      </c>
      <c r="CK7" s="126">
        <f t="shared" si="11"/>
        <v>2675985</v>
      </c>
      <c r="CL7" s="126">
        <f t="shared" si="12"/>
        <v>3125910</v>
      </c>
      <c r="CM7" s="126">
        <f t="shared" si="13"/>
        <v>3338767</v>
      </c>
      <c r="CN7" s="126">
        <f t="shared" si="14"/>
        <v>3321022.9992355909</v>
      </c>
      <c r="CO7" s="126">
        <f t="shared" si="15"/>
        <v>3311956</v>
      </c>
      <c r="CP7" s="126">
        <f t="shared" si="16"/>
        <v>3805525</v>
      </c>
      <c r="CQ7" s="126">
        <f t="shared" si="17"/>
        <v>3809311</v>
      </c>
      <c r="CR7" s="126">
        <f t="shared" si="18"/>
        <v>3335989.1</v>
      </c>
      <c r="CS7" s="126">
        <f t="shared" si="19"/>
        <v>4094928</v>
      </c>
      <c r="CT7" s="126">
        <f t="shared" si="20"/>
        <v>3832051</v>
      </c>
      <c r="CU7" s="126">
        <f t="shared" si="21"/>
        <v>4714320</v>
      </c>
      <c r="CV7" s="126">
        <f t="shared" si="22"/>
        <v>4410092</v>
      </c>
      <c r="CW7" s="126">
        <f t="shared" si="22"/>
        <v>4024225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5">
        <v>3788667</v>
      </c>
      <c r="AD8" s="125">
        <v>3970493</v>
      </c>
      <c r="AE8" s="125">
        <v>4256410</v>
      </c>
      <c r="AF8" s="125">
        <v>4302847</v>
      </c>
      <c r="AG8" s="125">
        <v>4613923</v>
      </c>
      <c r="AH8" s="125">
        <v>4236248</v>
      </c>
      <c r="AI8" s="125">
        <v>4580609</v>
      </c>
      <c r="AJ8" s="125">
        <v>3651363</v>
      </c>
      <c r="AK8" s="125">
        <v>241428</v>
      </c>
      <c r="AL8" s="125">
        <v>262390</v>
      </c>
      <c r="AM8" s="125">
        <v>211169</v>
      </c>
      <c r="AN8" s="125">
        <v>231859</v>
      </c>
      <c r="AO8" s="125">
        <v>248016</v>
      </c>
      <c r="AP8" s="125">
        <v>235833.00412780899</v>
      </c>
      <c r="AQ8" s="125">
        <v>149366</v>
      </c>
      <c r="AR8" s="125">
        <v>209957</v>
      </c>
      <c r="AS8" s="125">
        <v>279363</v>
      </c>
      <c r="AT8" s="125">
        <v>264153</v>
      </c>
      <c r="AU8" s="125">
        <v>264571</v>
      </c>
      <c r="AV8" s="125">
        <v>368068</v>
      </c>
      <c r="AW8" s="125">
        <v>322941</v>
      </c>
      <c r="AX8" s="125">
        <v>327563</v>
      </c>
      <c r="AY8" s="125">
        <v>440726</v>
      </c>
      <c r="AZ8" s="125">
        <v>14525</v>
      </c>
      <c r="BA8" s="125">
        <v>14173</v>
      </c>
      <c r="BB8" s="125">
        <v>12700</v>
      </c>
      <c r="BC8" s="125">
        <v>9288</v>
      </c>
      <c r="BD8" s="125">
        <v>13350</v>
      </c>
      <c r="BE8" s="125">
        <v>6520</v>
      </c>
      <c r="BF8" s="125">
        <v>12785</v>
      </c>
      <c r="BG8" s="125">
        <v>11900</v>
      </c>
      <c r="BH8" s="125">
        <v>18400</v>
      </c>
      <c r="BI8" s="125">
        <v>22822</v>
      </c>
      <c r="BJ8" s="125">
        <v>16743</v>
      </c>
      <c r="BK8" s="125">
        <v>8642</v>
      </c>
      <c r="BL8" s="125">
        <v>34006</v>
      </c>
      <c r="BM8" s="125">
        <v>37775</v>
      </c>
      <c r="BN8" s="125">
        <v>46940</v>
      </c>
      <c r="BO8" s="125">
        <v>39465</v>
      </c>
      <c r="BP8" s="125">
        <v>41988</v>
      </c>
      <c r="BQ8" s="125">
        <v>7822</v>
      </c>
      <c r="BR8" s="125">
        <v>30493</v>
      </c>
      <c r="BS8" s="125">
        <v>36324</v>
      </c>
      <c r="BT8" s="125">
        <v>39958</v>
      </c>
      <c r="BU8" s="125">
        <v>36642</v>
      </c>
      <c r="BV8" s="125">
        <v>36066</v>
      </c>
      <c r="BW8" s="125">
        <v>34956</v>
      </c>
      <c r="BX8" s="125">
        <v>11200</v>
      </c>
      <c r="BY8" s="125">
        <f t="shared" si="23"/>
        <v>2063696</v>
      </c>
      <c r="BZ8" s="126">
        <f t="shared" si="0"/>
        <v>1827143</v>
      </c>
      <c r="CA8" s="125">
        <f t="shared" si="1"/>
        <v>2032344</v>
      </c>
      <c r="CB8" s="125">
        <f t="shared" si="2"/>
        <v>1968525</v>
      </c>
      <c r="CC8" s="125">
        <f t="shared" si="3"/>
        <v>2665040</v>
      </c>
      <c r="CD8" s="125">
        <f t="shared" si="4"/>
        <v>1894240</v>
      </c>
      <c r="CE8" s="125">
        <f t="shared" si="5"/>
        <v>2117412</v>
      </c>
      <c r="CF8" s="126">
        <f t="shared" si="6"/>
        <v>2727652</v>
      </c>
      <c r="CG8" s="126">
        <f t="shared" si="7"/>
        <v>2645450</v>
      </c>
      <c r="CH8" s="126">
        <f t="shared" si="8"/>
        <v>2732942</v>
      </c>
      <c r="CI8" s="126">
        <f t="shared" si="9"/>
        <v>2996833</v>
      </c>
      <c r="CJ8" s="125">
        <f t="shared" si="10"/>
        <v>2791119</v>
      </c>
      <c r="CK8" s="126">
        <f t="shared" si="11"/>
        <v>3037867</v>
      </c>
      <c r="CL8" s="126">
        <f t="shared" si="12"/>
        <v>3397256</v>
      </c>
      <c r="CM8" s="126">
        <f t="shared" si="13"/>
        <v>3406124</v>
      </c>
      <c r="CN8" s="126">
        <f t="shared" si="14"/>
        <v>4092980.0087142638</v>
      </c>
      <c r="CO8" s="126">
        <f t="shared" si="15"/>
        <v>3516660</v>
      </c>
      <c r="CP8" s="126">
        <f t="shared" si="16"/>
        <v>4006446</v>
      </c>
      <c r="CQ8" s="126">
        <f t="shared" si="17"/>
        <v>4280349</v>
      </c>
      <c r="CR8" s="126">
        <f t="shared" si="18"/>
        <v>4556887</v>
      </c>
      <c r="CS8" s="126">
        <f t="shared" si="19"/>
        <v>4607376</v>
      </c>
      <c r="CT8" s="126">
        <f t="shared" si="20"/>
        <v>5018633</v>
      </c>
      <c r="CU8" s="126">
        <f t="shared" si="21"/>
        <v>4595255</v>
      </c>
      <c r="CV8" s="126">
        <f t="shared" si="22"/>
        <v>4943128</v>
      </c>
      <c r="CW8" s="126">
        <f t="shared" si="22"/>
        <v>4103289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5">
        <v>3592274</v>
      </c>
      <c r="AD9" s="125">
        <v>3351162</v>
      </c>
      <c r="AE9" s="125">
        <v>3975620.44</v>
      </c>
      <c r="AF9" s="125">
        <v>3672048</v>
      </c>
      <c r="AG9" s="125">
        <v>3907952</v>
      </c>
      <c r="AH9" s="125">
        <v>4814449</v>
      </c>
      <c r="AI9" s="125">
        <v>4358638</v>
      </c>
      <c r="AJ9" s="125">
        <v>4393110</v>
      </c>
      <c r="AK9" s="125">
        <v>280281</v>
      </c>
      <c r="AL9" s="125">
        <v>305250.10752688203</v>
      </c>
      <c r="AM9" s="125">
        <v>176837.4</v>
      </c>
      <c r="AN9" s="125">
        <v>262964</v>
      </c>
      <c r="AO9" s="125">
        <v>241479</v>
      </c>
      <c r="AP9" s="125">
        <v>213124</v>
      </c>
      <c r="AQ9" s="125">
        <v>287078</v>
      </c>
      <c r="AR9" s="125">
        <v>270056</v>
      </c>
      <c r="AS9" s="125">
        <v>202788</v>
      </c>
      <c r="AT9" s="125">
        <v>244984</v>
      </c>
      <c r="AU9" s="125">
        <v>224090</v>
      </c>
      <c r="AV9" s="125">
        <v>190357</v>
      </c>
      <c r="AW9" s="125">
        <v>315565</v>
      </c>
      <c r="AX9" s="125">
        <v>353036</v>
      </c>
      <c r="AY9" s="125">
        <v>267450</v>
      </c>
      <c r="AZ9" s="125">
        <v>15456</v>
      </c>
      <c r="BA9" s="125">
        <v>12584</v>
      </c>
      <c r="BB9" s="125">
        <v>8716</v>
      </c>
      <c r="BC9" s="125">
        <v>10500</v>
      </c>
      <c r="BD9" s="125">
        <v>13300</v>
      </c>
      <c r="BE9" s="125">
        <v>3544</v>
      </c>
      <c r="BF9" s="125">
        <v>13116</v>
      </c>
      <c r="BG9" s="125">
        <v>12850</v>
      </c>
      <c r="BH9" s="125">
        <v>37028</v>
      </c>
      <c r="BI9" s="125">
        <v>12550</v>
      </c>
      <c r="BJ9" s="125">
        <v>13321</v>
      </c>
      <c r="BK9" s="125">
        <v>9196</v>
      </c>
      <c r="BL9" s="125">
        <v>28600</v>
      </c>
      <c r="BM9" s="125">
        <v>39735</v>
      </c>
      <c r="BN9" s="125">
        <v>27489</v>
      </c>
      <c r="BO9" s="125">
        <v>51719</v>
      </c>
      <c r="BP9" s="125">
        <v>52568</v>
      </c>
      <c r="BQ9" s="125">
        <v>13594</v>
      </c>
      <c r="BR9" s="125">
        <v>19260</v>
      </c>
      <c r="BS9" s="125">
        <v>31907.62</v>
      </c>
      <c r="BT9" s="125">
        <v>27626</v>
      </c>
      <c r="BU9" s="125">
        <v>26923</v>
      </c>
      <c r="BV9" s="125">
        <v>35104</v>
      </c>
      <c r="BW9" s="125">
        <v>37516</v>
      </c>
      <c r="BX9" s="125">
        <v>16165</v>
      </c>
      <c r="BY9" s="125">
        <f t="shared" si="23"/>
        <v>1735236</v>
      </c>
      <c r="BZ9" s="126">
        <f t="shared" si="0"/>
        <v>1925382</v>
      </c>
      <c r="CA9" s="125">
        <f t="shared" si="1"/>
        <v>1854763</v>
      </c>
      <c r="CB9" s="125">
        <f t="shared" si="2"/>
        <v>1992746</v>
      </c>
      <c r="CC9" s="125">
        <f t="shared" si="3"/>
        <v>2358063</v>
      </c>
      <c r="CD9" s="125">
        <f t="shared" si="4"/>
        <v>1744874</v>
      </c>
      <c r="CE9" s="125">
        <f t="shared" si="5"/>
        <v>2199643</v>
      </c>
      <c r="CF9" s="126">
        <f t="shared" si="6"/>
        <v>2559061</v>
      </c>
      <c r="CG9" s="126">
        <f t="shared" si="7"/>
        <v>2834830</v>
      </c>
      <c r="CH9" s="126">
        <f t="shared" si="8"/>
        <v>2154088</v>
      </c>
      <c r="CI9" s="126">
        <f t="shared" si="9"/>
        <v>2754024</v>
      </c>
      <c r="CJ9" s="125">
        <f t="shared" si="10"/>
        <v>2717973.4084587814</v>
      </c>
      <c r="CK9" s="126">
        <f t="shared" si="11"/>
        <v>2285279.4</v>
      </c>
      <c r="CL9" s="126">
        <f t="shared" si="12"/>
        <v>3530420.8</v>
      </c>
      <c r="CM9" s="126">
        <f t="shared" si="13"/>
        <v>3064880</v>
      </c>
      <c r="CN9" s="126">
        <f t="shared" si="14"/>
        <v>3786529.9993175617</v>
      </c>
      <c r="CO9" s="126">
        <f t="shared" si="15"/>
        <v>3541409</v>
      </c>
      <c r="CP9" s="126">
        <f t="shared" si="16"/>
        <v>3875924</v>
      </c>
      <c r="CQ9" s="126">
        <f t="shared" si="17"/>
        <v>3573210</v>
      </c>
      <c r="CR9" s="126">
        <f t="shared" si="18"/>
        <v>4252512.0599999996</v>
      </c>
      <c r="CS9" s="126">
        <f t="shared" si="19"/>
        <v>3923764</v>
      </c>
      <c r="CT9" s="126">
        <f t="shared" si="20"/>
        <v>4125232</v>
      </c>
      <c r="CU9" s="126">
        <f t="shared" si="21"/>
        <v>5165118</v>
      </c>
      <c r="CV9" s="126">
        <f t="shared" si="22"/>
        <v>4749190</v>
      </c>
      <c r="CW9" s="126">
        <f t="shared" si="22"/>
        <v>4676725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>
        <v>4343765</v>
      </c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>
        <v>272899</v>
      </c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>
        <v>25311</v>
      </c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4641975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78" customFormat="1" ht="15.75">
      <c r="A16" s="175" t="s">
        <v>17</v>
      </c>
      <c r="B16" s="176">
        <v>1171603</v>
      </c>
      <c r="C16" s="177">
        <v>1645284</v>
      </c>
      <c r="D16" s="177">
        <v>1667276</v>
      </c>
      <c r="E16" s="177">
        <v>1858816</v>
      </c>
      <c r="F16" s="177">
        <v>1737240</v>
      </c>
      <c r="G16" s="177">
        <v>2267874</v>
      </c>
      <c r="H16" s="177">
        <v>2264616</v>
      </c>
      <c r="I16" s="177">
        <v>1826056</v>
      </c>
      <c r="J16" s="177">
        <v>2671554</v>
      </c>
      <c r="K16" s="177">
        <v>2272574</v>
      </c>
      <c r="L16" s="177">
        <v>2498810</v>
      </c>
      <c r="M16" s="177">
        <v>2409728</v>
      </c>
      <c r="N16" s="177">
        <v>2713585</v>
      </c>
      <c r="O16" s="177">
        <v>2877305.3727598544</v>
      </c>
      <c r="P16" s="177">
        <v>3297121</v>
      </c>
      <c r="Q16" s="177">
        <v>456695</v>
      </c>
      <c r="R16" s="177">
        <v>454870</v>
      </c>
      <c r="S16" s="177">
        <v>260900</v>
      </c>
      <c r="T16" s="177">
        <v>378010</v>
      </c>
      <c r="U16" s="177">
        <v>368885</v>
      </c>
      <c r="V16" s="177">
        <v>401526</v>
      </c>
      <c r="W16" s="177">
        <v>364528</v>
      </c>
      <c r="X16" s="177">
        <v>283831</v>
      </c>
      <c r="Y16" s="177">
        <v>212656</v>
      </c>
      <c r="Z16" s="177">
        <v>247053</v>
      </c>
      <c r="AA16" s="177">
        <v>3448573</v>
      </c>
      <c r="AB16" s="177">
        <v>4186901</v>
      </c>
      <c r="AC16" s="177">
        <v>3322229</v>
      </c>
      <c r="AD16" s="177">
        <v>4178650</v>
      </c>
      <c r="AE16" s="177">
        <v>3608842</v>
      </c>
      <c r="AF16" s="177">
        <v>3938663</v>
      </c>
      <c r="AG16" s="177">
        <v>4190929</v>
      </c>
      <c r="AH16" s="177">
        <v>4565658</v>
      </c>
      <c r="AI16" s="177">
        <v>4249983</v>
      </c>
      <c r="AJ16" s="177"/>
      <c r="AK16" s="177">
        <v>252488</v>
      </c>
      <c r="AL16" s="177">
        <v>169524</v>
      </c>
      <c r="AM16" s="177">
        <v>205557</v>
      </c>
      <c r="AN16" s="177">
        <v>227849</v>
      </c>
      <c r="AO16" s="177">
        <v>279552</v>
      </c>
      <c r="AP16" s="177">
        <v>275588</v>
      </c>
      <c r="AQ16" s="177">
        <v>247811</v>
      </c>
      <c r="AR16" s="177">
        <v>299840</v>
      </c>
      <c r="AS16" s="177">
        <v>200264</v>
      </c>
      <c r="AT16" s="177">
        <v>349983</v>
      </c>
      <c r="AU16" s="177">
        <v>269016</v>
      </c>
      <c r="AV16" s="177">
        <v>363440</v>
      </c>
      <c r="AW16" s="177">
        <v>395596</v>
      </c>
      <c r="AX16" s="177">
        <v>335031</v>
      </c>
      <c r="AY16" s="177"/>
      <c r="AZ16" s="177">
        <v>5127</v>
      </c>
      <c r="BA16" s="177">
        <v>6960</v>
      </c>
      <c r="BB16" s="177">
        <v>6855</v>
      </c>
      <c r="BC16" s="177">
        <v>12380</v>
      </c>
      <c r="BD16" s="177">
        <v>2672</v>
      </c>
      <c r="BE16" s="177">
        <v>10700</v>
      </c>
      <c r="BF16" s="177">
        <v>10750</v>
      </c>
      <c r="BG16" s="177">
        <v>14190</v>
      </c>
      <c r="BH16" s="177">
        <v>16024</v>
      </c>
      <c r="BI16" s="177">
        <v>9336</v>
      </c>
      <c r="BJ16" s="177">
        <v>12783</v>
      </c>
      <c r="BK16" s="177">
        <v>7925</v>
      </c>
      <c r="BL16" s="177">
        <v>30435</v>
      </c>
      <c r="BM16" s="177">
        <v>24314</v>
      </c>
      <c r="BN16" s="177">
        <v>32066</v>
      </c>
      <c r="BO16" s="177">
        <v>42082</v>
      </c>
      <c r="BP16" s="177">
        <v>15073</v>
      </c>
      <c r="BQ16" s="177">
        <v>30278</v>
      </c>
      <c r="BR16" s="177">
        <v>57605</v>
      </c>
      <c r="BS16" s="177">
        <v>41227</v>
      </c>
      <c r="BT16" s="177">
        <v>37472</v>
      </c>
      <c r="BU16" s="177">
        <v>47514</v>
      </c>
      <c r="BV16" s="177">
        <v>25695</v>
      </c>
      <c r="BW16" s="177">
        <v>11370</v>
      </c>
      <c r="BX16" s="177"/>
      <c r="BY16" s="177">
        <f t="shared" si="23"/>
        <v>1633425</v>
      </c>
      <c r="BZ16" s="176">
        <f t="shared" si="0"/>
        <v>2107114</v>
      </c>
      <c r="CA16" s="177">
        <f t="shared" si="1"/>
        <v>1935031</v>
      </c>
      <c r="CB16" s="177">
        <f t="shared" si="2"/>
        <v>2249206</v>
      </c>
      <c r="CC16" s="177">
        <f t="shared" si="3"/>
        <v>2108797</v>
      </c>
      <c r="CD16" s="177">
        <f t="shared" si="4"/>
        <v>2680100</v>
      </c>
      <c r="CE16" s="177">
        <f t="shared" si="5"/>
        <v>2639894</v>
      </c>
      <c r="CF16" s="176">
        <f t="shared" si="6"/>
        <v>2124077</v>
      </c>
      <c r="CG16" s="176">
        <f t="shared" si="7"/>
        <v>2900234</v>
      </c>
      <c r="CH16" s="176">
        <f t="shared" si="8"/>
        <v>2528963</v>
      </c>
      <c r="CI16" s="176">
        <f t="shared" si="9"/>
        <v>2764081</v>
      </c>
      <c r="CJ16" s="177">
        <f t="shared" si="10"/>
        <v>2587177</v>
      </c>
      <c r="CK16" s="176">
        <f t="shared" si="11"/>
        <v>2949577</v>
      </c>
      <c r="CL16" s="176">
        <f t="shared" si="12"/>
        <v>3129468.3727598544</v>
      </c>
      <c r="CM16" s="176">
        <f t="shared" si="13"/>
        <v>3608739</v>
      </c>
      <c r="CN16" s="176">
        <f t="shared" si="14"/>
        <v>3766243</v>
      </c>
      <c r="CO16" s="176">
        <f t="shared" si="15"/>
        <v>4449785</v>
      </c>
      <c r="CP16" s="176">
        <f t="shared" si="16"/>
        <v>3652347</v>
      </c>
      <c r="CQ16" s="176">
        <f t="shared" si="17"/>
        <v>4436519</v>
      </c>
      <c r="CR16" s="176">
        <f t="shared" si="18"/>
        <v>4000052</v>
      </c>
      <c r="CS16" s="176">
        <f t="shared" si="19"/>
        <v>4245151</v>
      </c>
      <c r="CT16" s="176">
        <f t="shared" si="20"/>
        <v>4601883</v>
      </c>
      <c r="CU16" s="176">
        <f t="shared" si="21"/>
        <v>4986949</v>
      </c>
      <c r="CV16" s="176">
        <f t="shared" si="22"/>
        <v>4596384</v>
      </c>
      <c r="CW16" s="176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19821009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1636174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97472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21554655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A2:CS2"/>
    <mergeCell ref="A4:A5"/>
    <mergeCell ref="B4:AJ4"/>
    <mergeCell ref="AK4:AY4"/>
    <mergeCell ref="AZ4:BX4"/>
    <mergeCell ref="BY4:CW4"/>
    <mergeCell ref="B3:CW3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2026-06-11T21:08:58Z</dcterms:modified>
  <cp:category/>
  <cp:contentStatus/>
</cp:coreProperties>
</file>